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8136" activeTab="1"/>
  </bookViews>
  <sheets>
    <sheet name="Calculator" sheetId="1" r:id="rId1"/>
    <sheet name="ITAX" sheetId="2" r:id="rId2"/>
  </sheets>
  <definedNames>
    <definedName name="_xlnm.Print_Area" localSheetId="0">'Calculator'!$B$9:$E$47</definedName>
    <definedName name="_xlnm.Print_Area" localSheetId="1">'ITAX'!$B$8:$E$132</definedName>
  </definedNames>
  <calcPr fullCalcOnLoad="1"/>
</workbook>
</file>

<file path=xl/comments2.xml><?xml version="1.0" encoding="utf-8"?>
<comments xmlns="http://schemas.openxmlformats.org/spreadsheetml/2006/main">
  <authors>
    <author>Robin Basak</author>
    <author>abc</author>
  </authors>
  <commentList>
    <comment ref="D128" authorId="0">
      <text>
        <r>
          <rPr>
            <b/>
            <sz val="8"/>
            <rFont val="Tahoma"/>
            <family val="2"/>
          </rPr>
          <t>Insert only Special Rate Percentage</t>
        </r>
      </text>
    </comment>
    <comment ref="D127" authorId="1">
      <text>
        <r>
          <rPr>
            <b/>
            <sz val="8"/>
            <rFont val="Tahoma"/>
            <family val="2"/>
          </rPr>
          <t>Insert only Special Rate Percentage</t>
        </r>
      </text>
    </comment>
    <comment ref="E9" authorId="1">
      <text>
        <r>
          <rPr>
            <sz val="8"/>
            <rFont val="Tahoma"/>
            <family val="2"/>
          </rPr>
          <t>Assessee must have select this option, according to this Interest on Loan &amp; NAV amount will be automatically calculated</t>
        </r>
      </text>
    </comment>
  </commentList>
</comments>
</file>

<file path=xl/sharedStrings.xml><?xml version="1.0" encoding="utf-8"?>
<sst xmlns="http://schemas.openxmlformats.org/spreadsheetml/2006/main" count="163" uniqueCount="150">
  <si>
    <t xml:space="preserve">Add:- </t>
  </si>
  <si>
    <t xml:space="preserve">      Current Tax (including Education Cess and Interest Paid) </t>
  </si>
  <si>
    <t>Less:-</t>
  </si>
  <si>
    <t>Amount (Rs.)</t>
  </si>
  <si>
    <t>Calculation of Book Profit</t>
  </si>
  <si>
    <t>Calculation of Minimum Alternate Tax:</t>
  </si>
  <si>
    <t xml:space="preserve">Tax @ 18.50% on Book Profit </t>
  </si>
  <si>
    <t>Amount</t>
  </si>
  <si>
    <t>Amount of Book Profit:</t>
  </si>
  <si>
    <t>Minimum Alternate Tax Liability:</t>
  </si>
  <si>
    <t>Add:- Education &amp; Higher Secondary Cess @ 3%</t>
  </si>
  <si>
    <t>Sl. No.</t>
  </si>
  <si>
    <t>(C) Any Other exempt Income</t>
  </si>
  <si>
    <t>(D) Total Exempt Amount (4A+4B+4C)</t>
  </si>
  <si>
    <t>(A) Share of Income of firm(s)</t>
  </si>
  <si>
    <t>(B) Share of Income of AOP/BOI</t>
  </si>
  <si>
    <t>Interest/ Receipts credited Profit &amp; Loss A/c consider under other Heads of Income, include in Point No. 1</t>
  </si>
  <si>
    <t>Balance (1-2A-2B-3-4D)</t>
  </si>
  <si>
    <t>Adjusted Profit or Loss (5+6+7)</t>
  </si>
  <si>
    <t>Depreciation as per Companies Act, 1956 (if consider this into P&amp;L A/c.</t>
  </si>
  <si>
    <t>Depreciation u/s 32 as per Income Tax Act, 1961.</t>
  </si>
  <si>
    <t>Profit or Loss after adjustment for Depreciation (8+9-10)</t>
  </si>
  <si>
    <t>A. Profit /Loss from Speculative business included in Point No: 1 (-ve in case of Loss), if any</t>
  </si>
  <si>
    <t>B. Profit /Loss from Specified Business u/s 35AD included in Point No: 1 (-ve in case of Loss), if any</t>
  </si>
  <si>
    <t>Interest/ Receipts credited to Profit &amp; Loss A/c (include in No. 1), which is exempt, if any:</t>
  </si>
  <si>
    <t>Expenses debited to Profit &amp; Loss A/c considered under other heads of Income, if any</t>
  </si>
  <si>
    <t>Expenses debited to Profit &amp; Loss A/c which relates to Exempt Income, if any</t>
  </si>
  <si>
    <t>Amount debited to P&amp;L A/c, to the extent Disallowable u/s 36, 37, 40, 40A(2), 40A(3) &amp; 43B (if any)</t>
  </si>
  <si>
    <t>Interest Disallowable u/s 23 of MSMED, if any</t>
  </si>
  <si>
    <t>Total (12+13+14+15)</t>
  </si>
  <si>
    <t>Any other income not included in P&amp;L A/c or any other expenses not allowable (-ve for other expenses)</t>
  </si>
  <si>
    <t>Income Tax:</t>
  </si>
  <si>
    <t>Agricultural Expenses, if any</t>
  </si>
  <si>
    <t>Deferred Tax, if any</t>
  </si>
  <si>
    <t>Provision for Diminuition in Value of Asset, if any</t>
  </si>
  <si>
    <t>Profit on Sale of Fixed Assets, if any</t>
  </si>
  <si>
    <t>(not eligible for deduction, since not specifically mentioned under the deductible</t>
  </si>
  <si>
    <t>hence to be deducted now)</t>
  </si>
  <si>
    <t xml:space="preserve">(to the extent of Depreciation Charged on Revalued Amount) </t>
  </si>
  <si>
    <t>Amount withdrawn from Revaluation Reserve, if any</t>
  </si>
  <si>
    <t xml:space="preserve">Agricultural Income [Exempt under Section 10(1)], if any </t>
  </si>
  <si>
    <t>Lower of Following (if any):</t>
  </si>
  <si>
    <t>(a) Book Business Loss (earlier previous year)</t>
  </si>
  <si>
    <t>(b) Book Book Unabsorbed Depreciation (earlier previous year)</t>
  </si>
  <si>
    <t>items of Section 115JB. However, if any amount within this is exempt u/s 10, then</t>
  </si>
  <si>
    <t xml:space="preserve">deductible to that extent) </t>
  </si>
  <si>
    <t>Amount of deduction u/s 35 in excess of the amount debited Profit &amp; Loss A/c</t>
  </si>
  <si>
    <t>Income (11+16-21)</t>
  </si>
  <si>
    <t>Deduction under section 10A, 10AA, 10B &amp; 10BA, if any.</t>
  </si>
  <si>
    <t>Any other amount allowable as deduction, if any</t>
  </si>
  <si>
    <t>Amount of deduction u/s 35 AC in excess amount allowable as deduction, if any</t>
  </si>
  <si>
    <t>Amount of deduction u/s 40 &amp; 43B, in any preceding previous year but allowable during the previous year, if any</t>
  </si>
  <si>
    <t>Deemed Income, if any</t>
  </si>
  <si>
    <t>Net Profit &amp; Loss from Business or Profession other than Specified &amp; Speculative Business</t>
  </si>
  <si>
    <t>Additions in accordance with Section 28 to 44DA</t>
  </si>
  <si>
    <t>Deductions in accordance with Section 28 to 44DA</t>
  </si>
  <si>
    <t>Profit or Loss from Speculative Business</t>
  </si>
  <si>
    <t>Net Profit or Loss from Speculative Business as per P&amp;L A/c</t>
  </si>
  <si>
    <t>Net Profit or Loss from Specified Business as per P&amp;L A/c</t>
  </si>
  <si>
    <t>Deductions in accordance with Section 28 to 44DA (other than deduction u/s 35AD)</t>
  </si>
  <si>
    <t>Profit or Loss from Specified Business</t>
  </si>
  <si>
    <t>Income from House Property</t>
  </si>
  <si>
    <t>Income from Business or Profession</t>
  </si>
  <si>
    <t>Total (1+2+3+4)</t>
  </si>
  <si>
    <t>Assessment Year: 2013-14</t>
  </si>
  <si>
    <t>Gross Annual Value</t>
  </si>
  <si>
    <t>Net Annual Value (1-2)</t>
  </si>
  <si>
    <t>(i) Standard Deduction @ 30% u/s 24 (a)</t>
  </si>
  <si>
    <t>(ii) Interest on borrowing u/s 24 (b)</t>
  </si>
  <si>
    <t>Income under the head of House Property (3-4i-4ii)</t>
  </si>
  <si>
    <t>Deduction in accordance with u/s 35AD</t>
  </si>
  <si>
    <t>Income under the head of Business or Profession (24+28+32)</t>
  </si>
  <si>
    <t>Tax paid to Local Authorities</t>
  </si>
  <si>
    <t>Deduction u/s 24:</t>
  </si>
  <si>
    <t xml:space="preserve">      Provision for Deferred Tax &amp; Deferred Liability</t>
  </si>
  <si>
    <t>Profit Before Tax as per Profit &amp; Loss Account (PBT)</t>
  </si>
  <si>
    <t>Income from Business or Profession (Detail attached)</t>
  </si>
  <si>
    <t>Income from House Property (Detail attached)</t>
  </si>
  <si>
    <t>Income from Other Sources (Detail attached)</t>
  </si>
  <si>
    <t>Income from Other Sources</t>
  </si>
  <si>
    <t>Income other than from owing race horse(s):-</t>
  </si>
  <si>
    <t>Income from owing &amp; maintaining race horse(s):-</t>
  </si>
  <si>
    <t>(a) Receipts</t>
  </si>
  <si>
    <t>(b) Deduction under section 57 in relation to (4)</t>
  </si>
  <si>
    <t>Income from Other Sources (other than from owing race horses) {[1(a)-1(b)]+2}</t>
  </si>
  <si>
    <t>(a) Dividend, Interest, Rental Income (from Plant, Buildings etc) &amp; Others Income</t>
  </si>
  <si>
    <t>(b) Deduction under section 57 (Expenses &amp; Depreciation)</t>
  </si>
  <si>
    <t>Income from owing &amp; maintaining race horses [4(a)-4(b)]</t>
  </si>
  <si>
    <t>Income from Capital Gains</t>
  </si>
  <si>
    <t>Income under the head of Other Sources (3+5)</t>
  </si>
  <si>
    <t>Winning from Crossword puzzle, lotteries, races etc.</t>
  </si>
  <si>
    <t>under Normal Rates</t>
  </si>
  <si>
    <t xml:space="preserve">Brought forward Losses of earlier previous year to be set off againt point no: 7 </t>
  </si>
  <si>
    <t>Deduction under chapter VIA (from u/s 80C to 80U)</t>
  </si>
  <si>
    <t>Losses of current year to be set off against Total i.e. point no: 5</t>
  </si>
  <si>
    <t>Gross Total Income (GTI) (Point no: 7-8)</t>
  </si>
  <si>
    <t>Balance after set off curent year loss (Point No: 5-6)</t>
  </si>
  <si>
    <t>Total Income (9-10)</t>
  </si>
  <si>
    <t>Computation of Tax Liability on Total Income</t>
  </si>
  <si>
    <t>Tax at Special Rate</t>
  </si>
  <si>
    <t>Rate</t>
  </si>
  <si>
    <t>Tax Payable under MAT u/s 115JB (including Surcharge &amp; Cess)</t>
  </si>
  <si>
    <t>Tax Payable on Total Income</t>
  </si>
  <si>
    <t>MAT Credit u/s 115JAA</t>
  </si>
  <si>
    <t xml:space="preserve">Others, if any </t>
  </si>
  <si>
    <t>MAT Provision from last years</t>
  </si>
  <si>
    <t xml:space="preserve">Tax under Normal Provisions for last year </t>
  </si>
  <si>
    <t>Tax Liability before considering MAT Credit</t>
  </si>
  <si>
    <t>Tax Computed under section 115JB</t>
  </si>
  <si>
    <t>Calculation of MAT Credit Carry Forward (if any)</t>
  </si>
  <si>
    <t>MAT Credit availed lower of (3) and (6)</t>
  </si>
  <si>
    <t>MAT Credit carried forward to be next year</t>
  </si>
  <si>
    <t>Credit brought forward from earlier year (Points: 1-2)</t>
  </si>
  <si>
    <t>Amount eligible for availing MAT Credit (Points: 4-5)</t>
  </si>
  <si>
    <t>Sl.No.</t>
  </si>
  <si>
    <t>Interest u/s 234A/ 234B/ 234C (if any)</t>
  </si>
  <si>
    <t>Tax Relief u/s 90/90A/91, if any</t>
  </si>
  <si>
    <t>Taxes Paid</t>
  </si>
  <si>
    <t>(a) Advance Tax</t>
  </si>
  <si>
    <t>(b) TDS</t>
  </si>
  <si>
    <t>(c) TCS</t>
  </si>
  <si>
    <t>(d) Self Assessment Tax</t>
  </si>
  <si>
    <t>(e) Total Taxes Paid</t>
  </si>
  <si>
    <t>Capital Gain under Special Rate @ 20%</t>
  </si>
  <si>
    <t>Capital Gain under Special Rate @ 15%</t>
  </si>
  <si>
    <t>under Chargeable at Special Rates @ 15%</t>
  </si>
  <si>
    <t>under Chargeable at Special Rates @ 20%</t>
  </si>
  <si>
    <t>(b) Tax Payable under Special Rates</t>
  </si>
  <si>
    <t>(a) Tax Payable under Normal Rate</t>
  </si>
  <si>
    <t>Total Tax Payable on Total Income under Normal Provision</t>
  </si>
  <si>
    <t>Gross Tax Liability (Higher between point no: 12 &amp; 16)</t>
  </si>
  <si>
    <t>Cess &amp; Higher Secondary Cess @ 3% on point no: (13+14)</t>
  </si>
  <si>
    <t>Balance in Profit and Loss Account (Profit after Tax)</t>
  </si>
  <si>
    <t>Aggregate Liability (Rounded off u/s 288A) (Point No: 21+22)</t>
  </si>
  <si>
    <t>Tax payable after credit u/s 115JAA (Point No: 17-18)</t>
  </si>
  <si>
    <t>Net Tax Liability (Point No: 19-20)</t>
  </si>
  <si>
    <t>Amount of Tax Payable/ (Refund) [Point No: 23 - 24(e)]</t>
  </si>
  <si>
    <t>Add:- Surcharge @5% (if Book profit exceeds 1 Crore)</t>
  </si>
  <si>
    <t>Surcharge @5% on Point No: 13</t>
  </si>
  <si>
    <t>Category: Domestic Company</t>
  </si>
  <si>
    <t>Property used</t>
  </si>
  <si>
    <t>Select</t>
  </si>
  <si>
    <t>Self-occupied</t>
  </si>
  <si>
    <t>Let out</t>
  </si>
  <si>
    <t>Income Tax Calculator</t>
  </si>
  <si>
    <t>.</t>
  </si>
  <si>
    <t>Amount (`)</t>
  </si>
  <si>
    <r>
      <t xml:space="preserve">Depreciation, if any </t>
    </r>
    <r>
      <rPr>
        <sz val="11"/>
        <rFont val="Segoe UI"/>
        <family val="2"/>
      </rPr>
      <t>(including relating to Revalued Amount)</t>
    </r>
  </si>
  <si>
    <r>
      <t xml:space="preserve">Bad Debt Reserve, if any </t>
    </r>
    <r>
      <rPr>
        <sz val="11"/>
        <rFont val="Segoe UI"/>
        <family val="2"/>
      </rPr>
      <t>(assumed not allowed while calculating Book Profit,</t>
    </r>
  </si>
  <si>
    <t>“moneycontrol.com has taken due care and caution in compilation of the data/application on its website including for the SME Tax Calculator. moneycontrol.com hereby excludes any warranties (whether expressed or implied), as to the accuracy, efficacy, completeness, of the contents/results. moneycontrol.com is not responsible for any errors, omissions or for the results obtained from the use of such information/application. Please verify the veracity of all information on your own before undertaking any action based on the information provided or accessed. moneycontrol.com especially states that it has/shall have no financial liability whatsoever to any user on account of the use of information/application provided on its website”.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</si>
</sst>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`&quot;#,##0_);\(&quot;`&quot;#,##0\)"/>
    <numFmt numFmtId="179" formatCode="&quot;`&quot;#,##0_);[Red]\(&quot;`&quot;#,##0\)"/>
    <numFmt numFmtId="180" formatCode="&quot;`&quot;#,##0.00_);\(&quot;`&quot;#,##0.00\)"/>
    <numFmt numFmtId="181" formatCode="&quot;`&quot;#,##0.00_);[Red]\(&quot;`&quot;#,##0.00\)"/>
    <numFmt numFmtId="182" formatCode="_(&quot;`&quot;* #,##0_);_(&quot;`&quot;* \(#,##0\);_(&quot;`&quot;* &quot;-&quot;_);_(@_)"/>
    <numFmt numFmtId="183" formatCode="_(&quot;`&quot;* #,##0.00_);_(&quot;`&quot;* \(#,##0.00\);_(&quot;`&quot;* &quot;-&quot;??_);_(@_)"/>
    <numFmt numFmtId="184" formatCode="&quot;Rs.&quot;\ #,##0;&quot;Rs.&quot;\ \-#,##0"/>
    <numFmt numFmtId="185" formatCode="&quot;Rs.&quot;\ #,##0;[Red]&quot;Rs.&quot;\ \-#,##0"/>
    <numFmt numFmtId="186" formatCode="&quot;Rs.&quot;\ #,##0.00;&quot;Rs.&quot;\ \-#,##0.00"/>
    <numFmt numFmtId="187" formatCode="&quot;Rs.&quot;\ #,##0.00;[Red]&quot;Rs.&quot;\ \-#,##0.00"/>
    <numFmt numFmtId="188" formatCode="_ &quot;Rs.&quot;\ * #,##0_ ;_ &quot;Rs.&quot;\ * \-#,##0_ ;_ &quot;Rs.&quot;\ * &quot;-&quot;_ ;_ @_ "/>
    <numFmt numFmtId="189" formatCode="_ &quot;Rs.&quot;\ * #,##0.00_ ;_ &quot;Rs.&quot;\ * \-#,##0.00_ ;_ &quot;Rs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sz val="11"/>
      <color indexed="8"/>
      <name val="Segoe UI"/>
      <family val="2"/>
    </font>
    <font>
      <b/>
      <sz val="14"/>
      <color indexed="9"/>
      <name val="Segoe UI"/>
      <family val="2"/>
    </font>
    <font>
      <b/>
      <sz val="11"/>
      <color indexed="9"/>
      <name val="Segoe UI"/>
      <family val="2"/>
    </font>
    <font>
      <b/>
      <sz val="18"/>
      <color indexed="9"/>
      <name val="Segoe UI"/>
      <family val="2"/>
    </font>
    <font>
      <b/>
      <sz val="11"/>
      <color indexed="8"/>
      <name val="Segoe UI"/>
      <family val="2"/>
    </font>
    <font>
      <b/>
      <sz val="14"/>
      <color indexed="8"/>
      <name val="Segoe UI"/>
      <family val="2"/>
    </font>
    <font>
      <sz val="14"/>
      <color indexed="8"/>
      <name val="Segoe UI"/>
      <family val="2"/>
    </font>
    <font>
      <b/>
      <sz val="12"/>
      <color indexed="8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12"/>
      <color indexed="9"/>
      <name val="Segoe UI"/>
      <family val="2"/>
    </font>
    <font>
      <sz val="16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/>
      <protection locked="0"/>
    </xf>
    <xf numFmtId="171" fontId="5" fillId="33" borderId="0" xfId="42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 vertical="top"/>
      <protection locked="0"/>
    </xf>
    <xf numFmtId="0" fontId="10" fillId="33" borderId="11" xfId="0" applyFont="1" applyFill="1" applyBorder="1" applyAlignment="1" applyProtection="1">
      <alignment/>
      <protection locked="0"/>
    </xf>
    <xf numFmtId="0" fontId="10" fillId="33" borderId="12" xfId="0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171" fontId="4" fillId="33" borderId="0" xfId="42" applyFont="1" applyFill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 vertical="top"/>
      <protection locked="0"/>
    </xf>
    <xf numFmtId="0" fontId="4" fillId="33" borderId="16" xfId="42" applyNumberFormat="1" applyFont="1" applyFill="1" applyBorder="1" applyAlignment="1" applyProtection="1">
      <alignment horizontal="left"/>
      <protection locked="0"/>
    </xf>
    <xf numFmtId="0" fontId="4" fillId="33" borderId="17" xfId="42" applyNumberFormat="1" applyFont="1" applyFill="1" applyBorder="1" applyAlignment="1" applyProtection="1">
      <alignment horizontal="left"/>
      <protection locked="0"/>
    </xf>
    <xf numFmtId="171" fontId="4" fillId="33" borderId="13" xfId="42" applyFont="1" applyFill="1" applyBorder="1" applyAlignment="1" applyProtection="1">
      <alignment/>
      <protection locked="0"/>
    </xf>
    <xf numFmtId="171" fontId="4" fillId="33" borderId="0" xfId="0" applyNumberFormat="1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171" fontId="5" fillId="33" borderId="10" xfId="42" applyFont="1" applyFill="1" applyBorder="1" applyAlignment="1" applyProtection="1">
      <alignment/>
      <protection hidden="1"/>
    </xf>
    <xf numFmtId="171" fontId="5" fillId="33" borderId="10" xfId="42" applyFont="1" applyFill="1" applyBorder="1" applyAlignment="1" applyProtection="1">
      <alignment/>
      <protection hidden="1"/>
    </xf>
    <xf numFmtId="171" fontId="4" fillId="33" borderId="11" xfId="42" applyFont="1" applyFill="1" applyBorder="1" applyAlignment="1" applyProtection="1">
      <alignment/>
      <protection hidden="1"/>
    </xf>
    <xf numFmtId="171" fontId="4" fillId="33" borderId="13" xfId="42" applyFont="1" applyFill="1" applyBorder="1" applyAlignment="1" applyProtection="1">
      <alignment/>
      <protection hidden="1"/>
    </xf>
    <xf numFmtId="171" fontId="5" fillId="33" borderId="13" xfId="42" applyFont="1" applyFill="1" applyBorder="1" applyAlignment="1" applyProtection="1">
      <alignment/>
      <protection hidden="1"/>
    </xf>
    <xf numFmtId="171" fontId="5" fillId="33" borderId="11" xfId="42" applyFont="1" applyFill="1" applyBorder="1" applyAlignment="1" applyProtection="1">
      <alignment/>
      <protection hidden="1"/>
    </xf>
    <xf numFmtId="0" fontId="12" fillId="34" borderId="18" xfId="0" applyFont="1" applyFill="1" applyBorder="1" applyAlignment="1" applyProtection="1">
      <alignment horizontal="center" wrapText="1"/>
      <protection locked="0"/>
    </xf>
    <xf numFmtId="0" fontId="11" fillId="34" borderId="18" xfId="42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left" vertical="center"/>
      <protection locked="0"/>
    </xf>
    <xf numFmtId="0" fontId="6" fillId="35" borderId="10" xfId="42" applyNumberFormat="1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171" fontId="10" fillId="33" borderId="10" xfId="42" applyFont="1" applyFill="1" applyBorder="1" applyAlignment="1" applyProtection="1">
      <alignment horizontal="center"/>
      <protection hidden="1"/>
    </xf>
    <xf numFmtId="0" fontId="16" fillId="33" borderId="0" xfId="0" applyFont="1" applyFill="1" applyAlignment="1" applyProtection="1">
      <alignment/>
      <protection locked="0"/>
    </xf>
    <xf numFmtId="171" fontId="10" fillId="33" borderId="0" xfId="42" applyFont="1" applyFill="1" applyAlignment="1" applyProtection="1">
      <alignment/>
      <protection locked="0"/>
    </xf>
    <xf numFmtId="0" fontId="12" fillId="34" borderId="19" xfId="0" applyFont="1" applyFill="1" applyBorder="1" applyAlignment="1" applyProtection="1">
      <alignment horizontal="center" wrapText="1"/>
      <protection locked="0"/>
    </xf>
    <xf numFmtId="0" fontId="11" fillId="34" borderId="19" xfId="42" applyNumberFormat="1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wrapText="1"/>
      <protection locked="0"/>
    </xf>
    <xf numFmtId="0" fontId="14" fillId="33" borderId="10" xfId="0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0" fontId="14" fillId="33" borderId="12" xfId="0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/>
      <protection locked="0"/>
    </xf>
    <xf numFmtId="171" fontId="14" fillId="33" borderId="10" xfId="42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 wrapText="1"/>
      <protection locked="0"/>
    </xf>
    <xf numFmtId="171" fontId="10" fillId="33" borderId="10" xfId="42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 horizontal="center"/>
      <protection locked="0"/>
    </xf>
    <xf numFmtId="171" fontId="10" fillId="33" borderId="17" xfId="42" applyFont="1" applyFill="1" applyBorder="1" applyAlignment="1" applyProtection="1">
      <alignment/>
      <protection hidden="1"/>
    </xf>
    <xf numFmtId="171" fontId="4" fillId="33" borderId="17" xfId="42" applyFont="1" applyFill="1" applyBorder="1" applyAlignment="1" applyProtection="1">
      <alignment/>
      <protection hidden="1"/>
    </xf>
    <xf numFmtId="0" fontId="11" fillId="33" borderId="11" xfId="42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11" fillId="33" borderId="12" xfId="42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1" fontId="7" fillId="33" borderId="10" xfId="42" applyFont="1" applyFill="1" applyBorder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1" fontId="6" fillId="33" borderId="10" xfId="42" applyFont="1" applyFill="1" applyBorder="1" applyAlignment="1" applyProtection="1">
      <alignment horizontal="left" vertical="center"/>
      <protection hidden="1"/>
    </xf>
    <xf numFmtId="171" fontId="6" fillId="33" borderId="11" xfId="42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42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/>
      <protection locked="0"/>
    </xf>
    <xf numFmtId="171" fontId="6" fillId="33" borderId="11" xfId="42" applyFont="1" applyFill="1" applyBorder="1" applyAlignment="1" applyProtection="1">
      <alignment vertical="center"/>
      <protection locked="0"/>
    </xf>
    <xf numFmtId="171" fontId="6" fillId="33" borderId="10" xfId="42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171" fontId="4" fillId="33" borderId="12" xfId="42" applyFont="1" applyFill="1" applyBorder="1" applyAlignment="1" applyProtection="1">
      <alignment horizontal="center"/>
      <protection hidden="1"/>
    </xf>
    <xf numFmtId="0" fontId="14" fillId="33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171" fontId="5" fillId="33" borderId="21" xfId="42" applyFont="1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/>
      <protection locked="0"/>
    </xf>
    <xf numFmtId="171" fontId="4" fillId="33" borderId="15" xfId="42" applyFont="1" applyFill="1" applyBorder="1" applyAlignment="1" applyProtection="1">
      <alignment/>
      <protection locked="0"/>
    </xf>
    <xf numFmtId="171" fontId="4" fillId="33" borderId="10" xfId="42" applyFont="1" applyFill="1" applyBorder="1" applyAlignment="1" applyProtection="1">
      <alignment/>
      <protection hidden="1"/>
    </xf>
    <xf numFmtId="0" fontId="19" fillId="33" borderId="0" xfId="0" applyFont="1" applyFill="1" applyAlignment="1" applyProtection="1">
      <alignment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171" fontId="5" fillId="33" borderId="10" xfId="42" applyFont="1" applyFill="1" applyBorder="1" applyAlignment="1" applyProtection="1">
      <alignment horizontal="center"/>
      <protection locked="0"/>
    </xf>
    <xf numFmtId="171" fontId="4" fillId="33" borderId="12" xfId="42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locked="0"/>
    </xf>
    <xf numFmtId="0" fontId="12" fillId="34" borderId="18" xfId="0" applyFont="1" applyFill="1" applyBorder="1" applyAlignment="1" applyProtection="1">
      <alignment/>
      <protection locked="0"/>
    </xf>
    <xf numFmtId="171" fontId="12" fillId="34" borderId="18" xfId="42" applyFont="1" applyFill="1" applyBorder="1" applyAlignment="1" applyProtection="1">
      <alignment horizontal="center"/>
      <protection locked="0"/>
    </xf>
    <xf numFmtId="9" fontId="4" fillId="36" borderId="12" xfId="58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 applyProtection="1">
      <alignment/>
      <protection locked="0"/>
    </xf>
    <xf numFmtId="9" fontId="10" fillId="36" borderId="13" xfId="58" applyFont="1" applyFill="1" applyBorder="1" applyAlignment="1" applyProtection="1">
      <alignment/>
      <protection locked="0"/>
    </xf>
    <xf numFmtId="171" fontId="4" fillId="33" borderId="10" xfId="42" applyFont="1" applyFill="1" applyBorder="1" applyAlignment="1" applyProtection="1">
      <alignment horizontal="center"/>
      <protection hidden="1"/>
    </xf>
    <xf numFmtId="171" fontId="5" fillId="37" borderId="13" xfId="42" applyFont="1" applyFill="1" applyBorder="1" applyAlignment="1" applyProtection="1">
      <alignment/>
      <protection locked="0"/>
    </xf>
    <xf numFmtId="171" fontId="5" fillId="37" borderId="10" xfId="42" applyFont="1" applyFill="1" applyBorder="1" applyAlignment="1" applyProtection="1">
      <alignment/>
      <protection locked="0"/>
    </xf>
    <xf numFmtId="171" fontId="5" fillId="37" borderId="11" xfId="42" applyFont="1" applyFill="1" applyBorder="1" applyAlignment="1" applyProtection="1">
      <alignment/>
      <protection locked="0"/>
    </xf>
    <xf numFmtId="171" fontId="4" fillId="37" borderId="10" xfId="42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71" fontId="6" fillId="0" borderId="22" xfId="42" applyFont="1" applyFill="1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 horizontal="center"/>
      <protection locked="0"/>
    </xf>
    <xf numFmtId="171" fontId="8" fillId="0" borderId="24" xfId="42" applyFont="1" applyFill="1" applyBorder="1" applyAlignment="1" applyProtection="1">
      <alignment/>
      <protection hidden="1"/>
    </xf>
    <xf numFmtId="0" fontId="15" fillId="0" borderId="22" xfId="0" applyFont="1" applyFill="1" applyBorder="1" applyAlignment="1" applyProtection="1">
      <alignment horizontal="center"/>
      <protection locked="0"/>
    </xf>
    <xf numFmtId="171" fontId="15" fillId="0" borderId="22" xfId="42" applyFont="1" applyFill="1" applyBorder="1" applyAlignment="1" applyProtection="1">
      <alignment/>
      <protection hidden="1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171" fontId="10" fillId="37" borderId="12" xfId="42" applyFont="1" applyFill="1" applyBorder="1" applyAlignment="1" applyProtection="1">
      <alignment horizontal="center"/>
      <protection locked="0"/>
    </xf>
    <xf numFmtId="171" fontId="10" fillId="37" borderId="13" xfId="42" applyFont="1" applyFill="1" applyBorder="1" applyAlignment="1" applyProtection="1">
      <alignment horizontal="center"/>
      <protection locked="0"/>
    </xf>
    <xf numFmtId="171" fontId="10" fillId="37" borderId="10" xfId="42" applyFont="1" applyFill="1" applyBorder="1" applyAlignment="1" applyProtection="1">
      <alignment/>
      <protection locked="0"/>
    </xf>
    <xf numFmtId="171" fontId="14" fillId="37" borderId="10" xfId="42" applyFont="1" applyFill="1" applyBorder="1" applyAlignment="1" applyProtection="1">
      <alignment/>
      <protection locked="0"/>
    </xf>
    <xf numFmtId="171" fontId="10" fillId="37" borderId="11" xfId="42" applyFont="1" applyFill="1" applyBorder="1" applyAlignment="1" applyProtection="1">
      <alignment/>
      <protection locked="0"/>
    </xf>
    <xf numFmtId="171" fontId="4" fillId="37" borderId="10" xfId="42" applyFont="1" applyFill="1" applyBorder="1" applyAlignment="1" applyProtection="1">
      <alignment horizontal="left" vertical="center"/>
      <protection locked="0"/>
    </xf>
    <xf numFmtId="171" fontId="7" fillId="37" borderId="13" xfId="42" applyFont="1" applyFill="1" applyBorder="1" applyAlignment="1" applyProtection="1">
      <alignment vertical="center"/>
      <protection locked="0"/>
    </xf>
    <xf numFmtId="171" fontId="14" fillId="0" borderId="11" xfId="42" applyFont="1" applyFill="1" applyBorder="1" applyAlignment="1" applyProtection="1">
      <alignment/>
      <protection hidden="1"/>
    </xf>
    <xf numFmtId="171" fontId="14" fillId="0" borderId="10" xfId="42" applyFont="1" applyFill="1" applyBorder="1" applyAlignment="1" applyProtection="1">
      <alignment/>
      <protection hidden="1"/>
    </xf>
    <xf numFmtId="171" fontId="10" fillId="37" borderId="12" xfId="42" applyFont="1" applyFill="1" applyBorder="1" applyAlignment="1" applyProtection="1">
      <alignment/>
      <protection locked="0"/>
    </xf>
    <xf numFmtId="171" fontId="4" fillId="37" borderId="13" xfId="42" applyFont="1" applyFill="1" applyBorder="1" applyAlignment="1" applyProtection="1">
      <alignment/>
      <protection locked="0"/>
    </xf>
    <xf numFmtId="171" fontId="4" fillId="37" borderId="12" xfId="42" applyFont="1" applyFill="1" applyBorder="1" applyAlignment="1" applyProtection="1">
      <alignment/>
      <protection hidden="1"/>
    </xf>
    <xf numFmtId="171" fontId="10" fillId="37" borderId="11" xfId="42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171" fontId="4" fillId="33" borderId="10" xfId="42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0" fontId="5" fillId="33" borderId="28" xfId="0" applyFont="1" applyFill="1" applyBorder="1" applyAlignment="1" applyProtection="1">
      <alignment horizontal="left"/>
      <protection locked="0"/>
    </xf>
    <xf numFmtId="0" fontId="8" fillId="38" borderId="13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top"/>
      <protection locked="0"/>
    </xf>
    <xf numFmtId="0" fontId="5" fillId="33" borderId="11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11" fillId="34" borderId="29" xfId="0" applyFont="1" applyFill="1" applyBorder="1" applyAlignment="1" applyProtection="1">
      <alignment horizontal="left"/>
      <protection locked="0"/>
    </xf>
    <xf numFmtId="0" fontId="5" fillId="33" borderId="3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center" vertical="top"/>
      <protection locked="0"/>
    </xf>
    <xf numFmtId="0" fontId="6" fillId="33" borderId="12" xfId="0" applyFont="1" applyFill="1" applyBorder="1" applyAlignment="1" applyProtection="1">
      <alignment horizontal="center" vertical="top"/>
      <protection locked="0"/>
    </xf>
    <xf numFmtId="0" fontId="6" fillId="33" borderId="13" xfId="0" applyFont="1" applyFill="1" applyBorder="1" applyAlignment="1" applyProtection="1">
      <alignment horizontal="center" vertical="top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 vertical="top"/>
      <protection locked="0"/>
    </xf>
    <xf numFmtId="0" fontId="5" fillId="33" borderId="13" xfId="0" applyFont="1" applyFill="1" applyBorder="1" applyAlignment="1" applyProtection="1">
      <alignment horizontal="center" vertical="top"/>
      <protection locked="0"/>
    </xf>
    <xf numFmtId="0" fontId="4" fillId="33" borderId="16" xfId="42" applyNumberFormat="1" applyFont="1" applyFill="1" applyBorder="1" applyAlignment="1" applyProtection="1">
      <alignment horizontal="left"/>
      <protection locked="0"/>
    </xf>
    <xf numFmtId="0" fontId="4" fillId="33" borderId="17" xfId="42" applyNumberFormat="1" applyFont="1" applyFill="1" applyBorder="1" applyAlignment="1" applyProtection="1">
      <alignment horizontal="left"/>
      <protection locked="0"/>
    </xf>
    <xf numFmtId="0" fontId="5" fillId="33" borderId="14" xfId="42" applyNumberFormat="1" applyFont="1" applyFill="1" applyBorder="1" applyAlignment="1" applyProtection="1">
      <alignment horizontal="left"/>
      <protection locked="0"/>
    </xf>
    <xf numFmtId="0" fontId="5" fillId="33" borderId="15" xfId="42" applyNumberFormat="1" applyFont="1" applyFill="1" applyBorder="1" applyAlignment="1" applyProtection="1">
      <alignment horizontal="left"/>
      <protection locked="0"/>
    </xf>
    <xf numFmtId="0" fontId="4" fillId="33" borderId="14" xfId="42" applyNumberFormat="1" applyFont="1" applyFill="1" applyBorder="1" applyAlignment="1" applyProtection="1">
      <alignment horizontal="left"/>
      <protection locked="0"/>
    </xf>
    <xf numFmtId="0" fontId="4" fillId="33" borderId="15" xfId="42" applyNumberFormat="1" applyFont="1" applyFill="1" applyBorder="1" applyAlignment="1" applyProtection="1">
      <alignment horizontal="left"/>
      <protection locked="0"/>
    </xf>
    <xf numFmtId="0" fontId="21" fillId="39" borderId="23" xfId="0" applyFont="1" applyFill="1" applyBorder="1" applyAlignment="1" applyProtection="1">
      <alignment horizontal="center"/>
      <protection locked="0"/>
    </xf>
    <xf numFmtId="0" fontId="21" fillId="39" borderId="31" xfId="0" applyFont="1" applyFill="1" applyBorder="1" applyAlignment="1" applyProtection="1">
      <alignment horizontal="center"/>
      <protection locked="0"/>
    </xf>
    <xf numFmtId="0" fontId="21" fillId="39" borderId="24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171" fontId="5" fillId="33" borderId="11" xfId="42" applyFont="1" applyFill="1" applyBorder="1" applyAlignment="1" applyProtection="1">
      <alignment horizontal="center"/>
      <protection hidden="1"/>
    </xf>
    <xf numFmtId="171" fontId="5" fillId="33" borderId="12" xfId="42" applyFont="1" applyFill="1" applyBorder="1" applyAlignment="1" applyProtection="1">
      <alignment horizontal="center"/>
      <protection hidden="1"/>
    </xf>
    <xf numFmtId="171" fontId="5" fillId="33" borderId="13" xfId="42" applyFont="1" applyFill="1" applyBorder="1" applyAlignment="1" applyProtection="1">
      <alignment horizontal="center"/>
      <protection hidden="1"/>
    </xf>
    <xf numFmtId="0" fontId="8" fillId="38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/>
      <protection locked="0"/>
    </xf>
    <xf numFmtId="0" fontId="20" fillId="34" borderId="32" xfId="0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11" fillId="34" borderId="30" xfId="0" applyFont="1" applyFill="1" applyBorder="1" applyAlignment="1" applyProtection="1">
      <alignment horizontal="left"/>
      <protection locked="0"/>
    </xf>
    <xf numFmtId="0" fontId="11" fillId="34" borderId="15" xfId="0" applyFont="1" applyFill="1" applyBorder="1" applyAlignment="1" applyProtection="1">
      <alignment horizontal="left"/>
      <protection locked="0"/>
    </xf>
    <xf numFmtId="171" fontId="4" fillId="33" borderId="10" xfId="42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13" fillId="34" borderId="33" xfId="0" applyFont="1" applyFill="1" applyBorder="1" applyAlignment="1" applyProtection="1">
      <alignment horizontal="left" vertical="center"/>
      <protection locked="0"/>
    </xf>
    <xf numFmtId="0" fontId="13" fillId="34" borderId="34" xfId="0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left"/>
      <protection locked="0"/>
    </xf>
    <xf numFmtId="171" fontId="4" fillId="33" borderId="10" xfId="42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13" fillId="34" borderId="35" xfId="0" applyFont="1" applyFill="1" applyBorder="1" applyAlignment="1" applyProtection="1">
      <alignment horizontal="left" vertical="center"/>
      <protection locked="0"/>
    </xf>
    <xf numFmtId="0" fontId="13" fillId="34" borderId="36" xfId="0" applyFont="1" applyFill="1" applyBorder="1" applyAlignment="1" applyProtection="1">
      <alignment horizontal="left" vertical="center"/>
      <protection locked="0"/>
    </xf>
    <xf numFmtId="0" fontId="10" fillId="33" borderId="13" xfId="0" applyFont="1" applyFill="1" applyBorder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 applyProtection="1">
      <alignment horizontal="left"/>
      <protection locked="0"/>
    </xf>
    <xf numFmtId="0" fontId="14" fillId="33" borderId="15" xfId="0" applyFont="1" applyFill="1" applyBorder="1" applyAlignment="1" applyProtection="1">
      <alignment horizontal="left"/>
      <protection locked="0"/>
    </xf>
    <xf numFmtId="171" fontId="10" fillId="33" borderId="10" xfId="42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left"/>
      <protection locked="0"/>
    </xf>
    <xf numFmtId="0" fontId="17" fillId="33" borderId="15" xfId="0" applyFont="1" applyFill="1" applyBorder="1" applyAlignment="1" applyProtection="1">
      <alignment horizontal="left"/>
      <protection locked="0"/>
    </xf>
    <xf numFmtId="0" fontId="10" fillId="33" borderId="20" xfId="0" applyFont="1" applyFill="1" applyBorder="1" applyAlignment="1" applyProtection="1">
      <alignment horizontal="left"/>
      <protection locked="0"/>
    </xf>
    <xf numFmtId="0" fontId="10" fillId="33" borderId="28" xfId="0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 applyProtection="1">
      <alignment horizontal="justify" vertical="top"/>
      <protection locked="0"/>
    </xf>
    <xf numFmtId="0" fontId="14" fillId="33" borderId="15" xfId="0" applyFont="1" applyFill="1" applyBorder="1" applyAlignment="1" applyProtection="1">
      <alignment horizontal="justify" vertical="top"/>
      <protection locked="0"/>
    </xf>
    <xf numFmtId="171" fontId="10" fillId="33" borderId="11" xfId="42" applyFont="1" applyFill="1" applyBorder="1" applyAlignment="1" applyProtection="1">
      <alignment horizontal="center"/>
      <protection hidden="1"/>
    </xf>
    <xf numFmtId="0" fontId="10" fillId="33" borderId="14" xfId="0" applyFont="1" applyFill="1" applyBorder="1" applyAlignment="1" applyProtection="1">
      <alignment horizontal="left" vertical="top" wrapText="1"/>
      <protection locked="0"/>
    </xf>
    <xf numFmtId="0" fontId="10" fillId="33" borderId="15" xfId="0" applyFont="1" applyFill="1" applyBorder="1" applyAlignment="1" applyProtection="1">
      <alignment horizontal="left" vertical="top" wrapText="1"/>
      <protection locked="0"/>
    </xf>
    <xf numFmtId="0" fontId="10" fillId="33" borderId="16" xfId="0" applyFont="1" applyFill="1" applyBorder="1" applyAlignment="1" applyProtection="1">
      <alignment horizontal="left"/>
      <protection locked="0"/>
    </xf>
    <xf numFmtId="0" fontId="10" fillId="33" borderId="17" xfId="0" applyFont="1" applyFill="1" applyBorder="1" applyAlignment="1" applyProtection="1">
      <alignment horizontal="left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top"/>
      <protection locked="0"/>
    </xf>
    <xf numFmtId="0" fontId="14" fillId="33" borderId="12" xfId="0" applyFont="1" applyFill="1" applyBorder="1" applyAlignment="1" applyProtection="1">
      <alignment horizontal="center" vertical="top"/>
      <protection locked="0"/>
    </xf>
    <xf numFmtId="0" fontId="14" fillId="33" borderId="13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 applyProtection="1">
      <alignment horizontal="left"/>
      <protection locked="0"/>
    </xf>
    <xf numFmtId="0" fontId="15" fillId="0" borderId="24" xfId="0" applyFont="1" applyFill="1" applyBorder="1" applyAlignment="1" applyProtection="1">
      <alignment horizontal="left"/>
      <protection locked="0"/>
    </xf>
    <xf numFmtId="0" fontId="10" fillId="33" borderId="14" xfId="0" applyFont="1" applyFill="1" applyBorder="1" applyAlignment="1" applyProtection="1">
      <alignment horizontal="left"/>
      <protection locked="0"/>
    </xf>
    <xf numFmtId="0" fontId="10" fillId="33" borderId="15" xfId="0" applyFont="1" applyFill="1" applyBorder="1" applyAlignment="1" applyProtection="1">
      <alignment horizontal="left"/>
      <protection locked="0"/>
    </xf>
    <xf numFmtId="0" fontId="14" fillId="33" borderId="20" xfId="0" applyFont="1" applyFill="1" applyBorder="1" applyAlignment="1" applyProtection="1">
      <alignment horizontal="left"/>
      <protection locked="0"/>
    </xf>
    <xf numFmtId="0" fontId="14" fillId="33" borderId="28" xfId="0" applyFont="1" applyFill="1" applyBorder="1" applyAlignment="1" applyProtection="1">
      <alignment horizontal="left"/>
      <protection locked="0"/>
    </xf>
    <xf numFmtId="0" fontId="14" fillId="33" borderId="30" xfId="0" applyFont="1" applyFill="1" applyBorder="1" applyAlignment="1" applyProtection="1">
      <alignment horizontal="left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171" fontId="10" fillId="33" borderId="12" xfId="42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42" applyNumberFormat="1" applyFont="1" applyFill="1" applyBorder="1" applyAlignment="1" applyProtection="1">
      <alignment horizontal="center" vertical="center"/>
      <protection hidden="1"/>
    </xf>
    <xf numFmtId="171" fontId="10" fillId="33" borderId="10" xfId="42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209550</xdr:rowOff>
    </xdr:from>
    <xdr:to>
      <xdr:col>2</xdr:col>
      <xdr:colOff>3057525</xdr:colOff>
      <xdr:row>3</xdr:row>
      <xdr:rowOff>85725</xdr:rowOff>
    </xdr:to>
    <xdr:pic>
      <xdr:nvPicPr>
        <xdr:cNvPr id="1" name="Picture 13" descr="develop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3333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2</xdr:col>
      <xdr:colOff>2800350</xdr:colOff>
      <xdr:row>3</xdr:row>
      <xdr:rowOff>19050</xdr:rowOff>
    </xdr:to>
    <xdr:pic>
      <xdr:nvPicPr>
        <xdr:cNvPr id="1" name="Picture 13" descr="develop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3324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8:H59"/>
  <sheetViews>
    <sheetView zoomScale="70" zoomScaleNormal="70" zoomScalePageLayoutView="0" workbookViewId="0" topLeftCell="A1">
      <selection activeCell="H8" sqref="H8"/>
    </sheetView>
  </sheetViews>
  <sheetFormatPr defaultColWidth="9.140625" defaultRowHeight="15"/>
  <cols>
    <col min="1" max="1" width="3.28125" style="1" customWidth="1"/>
    <col min="2" max="2" width="4.57421875" style="1" customWidth="1"/>
    <col min="3" max="3" width="62.8515625" style="1" customWidth="1"/>
    <col min="4" max="4" width="20.28125" style="2" customWidth="1"/>
    <col min="5" max="5" width="22.28125" style="2" customWidth="1"/>
    <col min="6" max="6" width="9.140625" style="1" customWidth="1"/>
    <col min="7" max="7" width="11.140625" style="1" customWidth="1"/>
    <col min="8" max="8" width="12.8515625" style="1" bestFit="1" customWidth="1"/>
    <col min="9" max="16384" width="9.140625" style="1" customWidth="1"/>
  </cols>
  <sheetData>
    <row r="1" ht="16.5"/>
    <row r="2" ht="16.5"/>
    <row r="3" ht="16.5"/>
    <row r="4" ht="16.5"/>
    <row r="7" ht="17.25" thickBot="1"/>
    <row r="8" spans="2:5" ht="24.75" thickBot="1">
      <c r="B8" s="150" t="s">
        <v>144</v>
      </c>
      <c r="C8" s="151"/>
      <c r="D8" s="151"/>
      <c r="E8" s="152"/>
    </row>
    <row r="9" spans="2:5" ht="20.25" customHeight="1">
      <c r="B9" s="130" t="s">
        <v>64</v>
      </c>
      <c r="C9" s="130"/>
      <c r="D9" s="157" t="s">
        <v>139</v>
      </c>
      <c r="E9" s="157"/>
    </row>
    <row r="10" spans="2:5" ht="18.75">
      <c r="B10" s="3">
        <v>1</v>
      </c>
      <c r="C10" s="122" t="s">
        <v>77</v>
      </c>
      <c r="D10" s="122"/>
      <c r="E10" s="22">
        <f>+IF(ITAX!E16&gt;=0,ITAX!E16,0)</f>
        <v>0</v>
      </c>
    </row>
    <row r="11" spans="2:5" ht="18.75">
      <c r="B11" s="3">
        <v>2</v>
      </c>
      <c r="C11" s="122" t="s">
        <v>76</v>
      </c>
      <c r="D11" s="122"/>
      <c r="E11" s="22">
        <f>+IF(ITAX!E58&gt;=0,ITAX!E58,0)</f>
        <v>0</v>
      </c>
    </row>
    <row r="12" spans="2:5" ht="18.75">
      <c r="B12" s="137">
        <v>3</v>
      </c>
      <c r="C12" s="122" t="s">
        <v>88</v>
      </c>
      <c r="D12" s="122"/>
      <c r="E12" s="23">
        <f>+D13+D15+D14</f>
        <v>0</v>
      </c>
    </row>
    <row r="13" spans="2:5" ht="16.5">
      <c r="B13" s="138"/>
      <c r="C13" s="5" t="s">
        <v>91</v>
      </c>
      <c r="D13" s="93">
        <v>0</v>
      </c>
      <c r="E13" s="154"/>
    </row>
    <row r="14" spans="2:5" ht="16.5">
      <c r="B14" s="138"/>
      <c r="C14" s="6" t="s">
        <v>125</v>
      </c>
      <c r="D14" s="93">
        <v>0</v>
      </c>
      <c r="E14" s="155"/>
    </row>
    <row r="15" spans="2:5" ht="16.5">
      <c r="B15" s="139"/>
      <c r="C15" s="7" t="s">
        <v>126</v>
      </c>
      <c r="D15" s="94">
        <v>0</v>
      </c>
      <c r="E15" s="156"/>
    </row>
    <row r="16" spans="2:5" ht="18.75">
      <c r="B16" s="4">
        <v>4</v>
      </c>
      <c r="C16" s="8" t="s">
        <v>78</v>
      </c>
      <c r="D16" s="9"/>
      <c r="E16" s="22">
        <f>+ITAX!E71</f>
        <v>0</v>
      </c>
    </row>
    <row r="17" spans="2:5" ht="16.5">
      <c r="B17" s="10">
        <v>5</v>
      </c>
      <c r="C17" s="126" t="s">
        <v>63</v>
      </c>
      <c r="D17" s="127"/>
      <c r="E17" s="22">
        <f>+E10+E11+E12+E16</f>
        <v>0</v>
      </c>
    </row>
    <row r="18" spans="2:5" ht="15" customHeight="1">
      <c r="B18" s="10">
        <v>6</v>
      </c>
      <c r="C18" s="126" t="s">
        <v>94</v>
      </c>
      <c r="D18" s="127"/>
      <c r="E18" s="94">
        <v>0</v>
      </c>
    </row>
    <row r="19" spans="2:5" ht="16.5">
      <c r="B19" s="10">
        <v>7</v>
      </c>
      <c r="C19" s="126" t="s">
        <v>96</v>
      </c>
      <c r="D19" s="127"/>
      <c r="E19" s="22">
        <f>+IF(E17&gt;=E18,E17-E18,0)</f>
        <v>0</v>
      </c>
    </row>
    <row r="20" spans="2:5" ht="16.5">
      <c r="B20" s="10">
        <v>8</v>
      </c>
      <c r="C20" s="126" t="s">
        <v>92</v>
      </c>
      <c r="D20" s="127"/>
      <c r="E20" s="94">
        <v>0</v>
      </c>
    </row>
    <row r="21" spans="2:5" ht="16.5">
      <c r="B21" s="10">
        <v>9</v>
      </c>
      <c r="C21" s="126" t="s">
        <v>95</v>
      </c>
      <c r="D21" s="127"/>
      <c r="E21" s="22">
        <f>+IF(E19&gt;=E20,(E19-E20),0)</f>
        <v>0</v>
      </c>
    </row>
    <row r="22" spans="2:5" ht="19.5" thickBot="1">
      <c r="B22" s="11">
        <v>10</v>
      </c>
      <c r="C22" s="128" t="s">
        <v>93</v>
      </c>
      <c r="D22" s="129"/>
      <c r="E22" s="95">
        <v>0</v>
      </c>
    </row>
    <row r="23" spans="2:5" s="12" customFormat="1" ht="19.5" thickBot="1">
      <c r="B23" s="97">
        <v>11</v>
      </c>
      <c r="C23" s="133" t="s">
        <v>97</v>
      </c>
      <c r="D23" s="134"/>
      <c r="E23" s="98">
        <f>+IF(E21&gt;=E22,(E21-E22),0)</f>
        <v>0</v>
      </c>
    </row>
    <row r="25" spans="2:5" ht="20.25">
      <c r="B25" s="135" t="s">
        <v>98</v>
      </c>
      <c r="C25" s="135"/>
      <c r="D25" s="135"/>
      <c r="E25" s="135"/>
    </row>
    <row r="26" spans="2:5" ht="16.5">
      <c r="B26" s="10">
        <v>12</v>
      </c>
      <c r="C26" s="126" t="s">
        <v>101</v>
      </c>
      <c r="D26" s="127"/>
      <c r="E26" s="22">
        <f>+ITAX!D124</f>
        <v>0</v>
      </c>
    </row>
    <row r="27" spans="2:5" ht="16.5">
      <c r="B27" s="132">
        <v>13</v>
      </c>
      <c r="C27" s="126" t="s">
        <v>102</v>
      </c>
      <c r="D27" s="136"/>
      <c r="E27" s="127"/>
    </row>
    <row r="28" spans="2:8" ht="16.5">
      <c r="B28" s="142"/>
      <c r="C28" s="140" t="s">
        <v>128</v>
      </c>
      <c r="D28" s="141"/>
      <c r="E28" s="24">
        <f>+IF((E23-D14-D15)&lt;=0,((E23-D14-D15)*0%),((E23-D14-D15)*30%))</f>
        <v>0</v>
      </c>
      <c r="G28" s="13"/>
      <c r="H28" s="13"/>
    </row>
    <row r="29" spans="2:8" ht="16.5">
      <c r="B29" s="143"/>
      <c r="C29" s="144" t="s">
        <v>127</v>
      </c>
      <c r="D29" s="145"/>
      <c r="E29" s="25">
        <f>+(D14*ITAX!D127)+(ITAX!D128*Calculator!D15)</f>
        <v>0</v>
      </c>
      <c r="G29" s="18"/>
      <c r="H29" s="13"/>
    </row>
    <row r="30" spans="2:8" ht="16.5">
      <c r="B30" s="14">
        <v>14</v>
      </c>
      <c r="C30" s="148" t="s">
        <v>138</v>
      </c>
      <c r="D30" s="149"/>
      <c r="E30" s="25">
        <f>+IF(E23&gt;10000000,(E28+E29)*0.05,0)</f>
        <v>0</v>
      </c>
      <c r="H30" s="13"/>
    </row>
    <row r="31" spans="2:8" ht="16.5">
      <c r="B31" s="14">
        <v>15</v>
      </c>
      <c r="C31" s="15" t="s">
        <v>131</v>
      </c>
      <c r="D31" s="16"/>
      <c r="E31" s="25">
        <f>+(E28+E29+E30)*0.03</f>
        <v>0</v>
      </c>
      <c r="H31" s="13"/>
    </row>
    <row r="32" spans="2:8" ht="16.5">
      <c r="B32" s="14">
        <v>16</v>
      </c>
      <c r="C32" s="146" t="s">
        <v>129</v>
      </c>
      <c r="D32" s="147"/>
      <c r="E32" s="26">
        <f>SUM(E28:E31)</f>
        <v>0</v>
      </c>
      <c r="H32" s="18"/>
    </row>
    <row r="33" spans="2:5" s="19" customFormat="1" ht="17.25" customHeight="1">
      <c r="B33" s="10">
        <v>17</v>
      </c>
      <c r="C33" s="126" t="s">
        <v>130</v>
      </c>
      <c r="D33" s="127"/>
      <c r="E33" s="22">
        <f>+MAX(E26,E32)</f>
        <v>0</v>
      </c>
    </row>
    <row r="34" spans="2:5" ht="16.5">
      <c r="B34" s="10">
        <v>18</v>
      </c>
      <c r="C34" s="126" t="s">
        <v>103</v>
      </c>
      <c r="D34" s="127"/>
      <c r="E34" s="22">
        <f>+ITAX!E114</f>
        <v>0</v>
      </c>
    </row>
    <row r="35" spans="2:5" ht="16.5">
      <c r="B35" s="10">
        <v>19</v>
      </c>
      <c r="C35" s="125" t="s">
        <v>134</v>
      </c>
      <c r="D35" s="125"/>
      <c r="E35" s="22">
        <f>+E33-E34</f>
        <v>0</v>
      </c>
    </row>
    <row r="36" spans="2:5" ht="16.5">
      <c r="B36" s="10">
        <v>20</v>
      </c>
      <c r="C36" s="126" t="s">
        <v>116</v>
      </c>
      <c r="D36" s="127"/>
      <c r="E36" s="94">
        <v>0</v>
      </c>
    </row>
    <row r="37" spans="2:5" ht="16.5">
      <c r="B37" s="10">
        <v>21</v>
      </c>
      <c r="C37" s="126" t="s">
        <v>135</v>
      </c>
      <c r="D37" s="127"/>
      <c r="E37" s="22">
        <f>+E35-E36</f>
        <v>0</v>
      </c>
    </row>
    <row r="38" spans="2:5" ht="16.5">
      <c r="B38" s="10">
        <v>22</v>
      </c>
      <c r="C38" s="125" t="s">
        <v>115</v>
      </c>
      <c r="D38" s="125"/>
      <c r="E38" s="94">
        <v>0</v>
      </c>
    </row>
    <row r="39" spans="2:5" ht="16.5">
      <c r="B39" s="10">
        <v>23</v>
      </c>
      <c r="C39" s="126" t="s">
        <v>133</v>
      </c>
      <c r="D39" s="127"/>
      <c r="E39" s="22">
        <f>+ROUND((E37+E38),-0.01)</f>
        <v>0</v>
      </c>
    </row>
    <row r="40" spans="2:5" ht="16.5">
      <c r="B40" s="131">
        <v>24</v>
      </c>
      <c r="C40" s="125" t="s">
        <v>117</v>
      </c>
      <c r="D40" s="125"/>
      <c r="E40" s="121"/>
    </row>
    <row r="41" spans="2:5" ht="16.5">
      <c r="B41" s="131"/>
      <c r="C41" s="20" t="s">
        <v>118</v>
      </c>
      <c r="D41" s="96">
        <v>0</v>
      </c>
      <c r="E41" s="121"/>
    </row>
    <row r="42" spans="2:5" ht="16.5">
      <c r="B42" s="131"/>
      <c r="C42" s="20" t="s">
        <v>119</v>
      </c>
      <c r="D42" s="96">
        <v>0</v>
      </c>
      <c r="E42" s="121"/>
    </row>
    <row r="43" spans="2:5" ht="16.5">
      <c r="B43" s="131"/>
      <c r="C43" s="20" t="s">
        <v>120</v>
      </c>
      <c r="D43" s="96">
        <v>0</v>
      </c>
      <c r="E43" s="121"/>
    </row>
    <row r="44" spans="2:5" ht="16.5">
      <c r="B44" s="131"/>
      <c r="C44" s="20" t="s">
        <v>121</v>
      </c>
      <c r="D44" s="96">
        <v>0</v>
      </c>
      <c r="E44" s="121"/>
    </row>
    <row r="45" spans="2:5" ht="17.25" thickBot="1">
      <c r="B45" s="132"/>
      <c r="C45" s="128" t="s">
        <v>122</v>
      </c>
      <c r="D45" s="129"/>
      <c r="E45" s="27">
        <f>SUM(D41:D44)</f>
        <v>0</v>
      </c>
    </row>
    <row r="46" spans="2:5" s="21" customFormat="1" ht="21" thickBot="1">
      <c r="B46" s="99">
        <v>25</v>
      </c>
      <c r="C46" s="123" t="s">
        <v>136</v>
      </c>
      <c r="D46" s="124"/>
      <c r="E46" s="100">
        <f>+E39-E45</f>
        <v>0</v>
      </c>
    </row>
    <row r="49" spans="2:8" ht="16.5" customHeight="1">
      <c r="B49" s="153" t="s">
        <v>149</v>
      </c>
      <c r="C49" s="153"/>
      <c r="D49" s="153"/>
      <c r="E49" s="153"/>
      <c r="F49" s="153"/>
      <c r="G49" s="153"/>
      <c r="H49" s="153"/>
    </row>
    <row r="50" spans="2:8" ht="16.5">
      <c r="B50" s="153"/>
      <c r="C50" s="153"/>
      <c r="D50" s="153"/>
      <c r="E50" s="153"/>
      <c r="F50" s="153"/>
      <c r="G50" s="153"/>
      <c r="H50" s="153"/>
    </row>
    <row r="51" spans="2:8" ht="16.5">
      <c r="B51" s="153"/>
      <c r="C51" s="153"/>
      <c r="D51" s="153"/>
      <c r="E51" s="153"/>
      <c r="F51" s="153"/>
      <c r="G51" s="153"/>
      <c r="H51" s="153"/>
    </row>
    <row r="52" spans="2:8" ht="16.5">
      <c r="B52" s="153"/>
      <c r="C52" s="153"/>
      <c r="D52" s="153"/>
      <c r="E52" s="153"/>
      <c r="F52" s="153"/>
      <c r="G52" s="153"/>
      <c r="H52" s="153"/>
    </row>
    <row r="53" spans="2:8" ht="16.5">
      <c r="B53" s="153"/>
      <c r="C53" s="153"/>
      <c r="D53" s="153"/>
      <c r="E53" s="153"/>
      <c r="F53" s="153"/>
      <c r="G53" s="153"/>
      <c r="H53" s="153"/>
    </row>
    <row r="54" spans="2:8" ht="16.5">
      <c r="B54" s="153"/>
      <c r="C54" s="153"/>
      <c r="D54" s="153"/>
      <c r="E54" s="153"/>
      <c r="F54" s="153"/>
      <c r="G54" s="153"/>
      <c r="H54" s="153"/>
    </row>
    <row r="55" spans="2:8" ht="16.5">
      <c r="B55" s="153"/>
      <c r="C55" s="153"/>
      <c r="D55" s="153"/>
      <c r="E55" s="153"/>
      <c r="F55" s="153"/>
      <c r="G55" s="153"/>
      <c r="H55" s="153"/>
    </row>
    <row r="56" spans="2:8" ht="16.5">
      <c r="B56" s="153"/>
      <c r="C56" s="153"/>
      <c r="D56" s="153"/>
      <c r="E56" s="153"/>
      <c r="F56" s="153"/>
      <c r="G56" s="153"/>
      <c r="H56" s="153"/>
    </row>
    <row r="57" spans="2:8" ht="16.5">
      <c r="B57" s="153"/>
      <c r="C57" s="153"/>
      <c r="D57" s="153"/>
      <c r="E57" s="153"/>
      <c r="F57" s="153"/>
      <c r="G57" s="153"/>
      <c r="H57" s="153"/>
    </row>
    <row r="58" spans="2:8" ht="16.5">
      <c r="B58" s="153"/>
      <c r="C58" s="153"/>
      <c r="D58" s="153"/>
      <c r="E58" s="153"/>
      <c r="F58" s="153"/>
      <c r="G58" s="153"/>
      <c r="H58" s="153"/>
    </row>
    <row r="59" spans="2:8" ht="16.5">
      <c r="B59" s="153"/>
      <c r="C59" s="153"/>
      <c r="D59" s="153"/>
      <c r="E59" s="153"/>
      <c r="F59" s="153"/>
      <c r="G59" s="153"/>
      <c r="H59" s="153"/>
    </row>
  </sheetData>
  <sheetProtection password="CC3D" sheet="1"/>
  <mergeCells count="36">
    <mergeCell ref="B8:E8"/>
    <mergeCell ref="B49:H59"/>
    <mergeCell ref="E13:E15"/>
    <mergeCell ref="C12:D12"/>
    <mergeCell ref="D9:E9"/>
    <mergeCell ref="C37:D37"/>
    <mergeCell ref="C34:D34"/>
    <mergeCell ref="C18:D18"/>
    <mergeCell ref="C19:D19"/>
    <mergeCell ref="C20:D20"/>
    <mergeCell ref="C28:D28"/>
    <mergeCell ref="C33:D33"/>
    <mergeCell ref="B27:B29"/>
    <mergeCell ref="C29:D29"/>
    <mergeCell ref="C32:D32"/>
    <mergeCell ref="C30:D30"/>
    <mergeCell ref="B9:C9"/>
    <mergeCell ref="C45:D45"/>
    <mergeCell ref="B40:B45"/>
    <mergeCell ref="C23:D23"/>
    <mergeCell ref="B25:E25"/>
    <mergeCell ref="C27:E27"/>
    <mergeCell ref="C26:D26"/>
    <mergeCell ref="B12:B15"/>
    <mergeCell ref="C17:D17"/>
    <mergeCell ref="C21:D21"/>
    <mergeCell ref="E40:E44"/>
    <mergeCell ref="C10:D10"/>
    <mergeCell ref="C46:D46"/>
    <mergeCell ref="C35:D35"/>
    <mergeCell ref="C36:D36"/>
    <mergeCell ref="C38:D38"/>
    <mergeCell ref="C39:D39"/>
    <mergeCell ref="C40:D40"/>
    <mergeCell ref="C11:D11"/>
    <mergeCell ref="C22:D22"/>
  </mergeCells>
  <dataValidations count="2">
    <dataValidation type="whole" operator="greaterThanOrEqual" allowBlank="1" showInputMessage="1" showErrorMessage="1" sqref="E22 E36 D41:D44 E38 E46">
      <formula1>0</formula1>
    </dataValidation>
    <dataValidation type="whole" operator="greaterThanOrEqual" allowBlank="1" showInputMessage="1" showErrorMessage="1" sqref="E16 D13 D14 D15 E18 E20">
      <formula1>0</formula1>
    </dataValidation>
  </dataValidations>
  <printOptions horizontalCentered="1"/>
  <pageMargins left="0.46" right="0.34" top="0.75" bottom="0.75" header="0.3" footer="0.3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8:H143"/>
  <sheetViews>
    <sheetView tabSelected="1" zoomScale="70" zoomScaleNormal="70" zoomScalePageLayoutView="0" workbookViewId="0" topLeftCell="A130">
      <selection activeCell="H14" sqref="H14"/>
    </sheetView>
  </sheetViews>
  <sheetFormatPr defaultColWidth="9.140625" defaultRowHeight="15"/>
  <cols>
    <col min="1" max="1" width="2.421875" style="30" customWidth="1"/>
    <col min="2" max="2" width="7.421875" style="30" bestFit="1" customWidth="1"/>
    <col min="3" max="3" width="75.28125" style="30" customWidth="1"/>
    <col min="4" max="4" width="17.57421875" style="37" customWidth="1"/>
    <col min="5" max="5" width="20.00390625" style="37" bestFit="1" customWidth="1"/>
    <col min="6" max="16384" width="9.140625" style="30" customWidth="1"/>
  </cols>
  <sheetData>
    <row r="1" ht="16.5"/>
    <row r="2" ht="16.5"/>
    <row r="3" ht="16.5"/>
    <row r="4" ht="16.5"/>
    <row r="5" ht="16.5"/>
    <row r="6" ht="16.5"/>
    <row r="7" ht="16.5"/>
    <row r="8" spans="2:5" ht="33" customHeight="1">
      <c r="B8" s="28" t="s">
        <v>11</v>
      </c>
      <c r="C8" s="170" t="s">
        <v>61</v>
      </c>
      <c r="D8" s="171"/>
      <c r="E8" s="29" t="s">
        <v>146</v>
      </c>
    </row>
    <row r="9" spans="2:5" ht="16.5" customHeight="1">
      <c r="B9" s="211"/>
      <c r="C9" s="211"/>
      <c r="D9" s="31" t="s">
        <v>140</v>
      </c>
      <c r="E9" s="32" t="s">
        <v>142</v>
      </c>
    </row>
    <row r="10" spans="2:8" ht="15" customHeight="1">
      <c r="B10" s="33">
        <v>1</v>
      </c>
      <c r="C10" s="191" t="s">
        <v>65</v>
      </c>
      <c r="D10" s="192"/>
      <c r="E10" s="104"/>
      <c r="H10" s="30" t="s">
        <v>141</v>
      </c>
    </row>
    <row r="11" spans="2:8" ht="16.5">
      <c r="B11" s="34">
        <v>2</v>
      </c>
      <c r="C11" s="200" t="s">
        <v>72</v>
      </c>
      <c r="D11" s="201"/>
      <c r="E11" s="105"/>
      <c r="H11" s="30" t="s">
        <v>142</v>
      </c>
    </row>
    <row r="12" spans="2:8" ht="16.5">
      <c r="B12" s="34">
        <v>3</v>
      </c>
      <c r="C12" s="202" t="s">
        <v>66</v>
      </c>
      <c r="D12" s="203"/>
      <c r="E12" s="35">
        <f>+IF(E9="Let out",(E10-E11),0)</f>
        <v>0</v>
      </c>
      <c r="H12" s="30" t="s">
        <v>143</v>
      </c>
    </row>
    <row r="13" spans="2:5" ht="16.5">
      <c r="B13" s="34">
        <v>4</v>
      </c>
      <c r="C13" s="179" t="s">
        <v>73</v>
      </c>
      <c r="D13" s="204"/>
      <c r="E13" s="180"/>
    </row>
    <row r="14" spans="2:5" ht="16.5">
      <c r="B14" s="193"/>
      <c r="C14" s="6" t="s">
        <v>67</v>
      </c>
      <c r="D14" s="35">
        <f>+ROUND(E12*0.3,-0.01)</f>
        <v>0</v>
      </c>
      <c r="E14" s="188">
        <f>+IF(E9="Self-occupied",(MIN(D15,150000)+D14),IF(E9="Let out",SUM(D14:D15),0))</f>
        <v>0</v>
      </c>
    </row>
    <row r="15" spans="2:5" ht="17.25" thickBot="1">
      <c r="B15" s="194"/>
      <c r="C15" s="6" t="s">
        <v>68</v>
      </c>
      <c r="D15" s="116">
        <v>0</v>
      </c>
      <c r="E15" s="206"/>
    </row>
    <row r="16" spans="2:5" s="36" customFormat="1" ht="21" thickBot="1">
      <c r="B16" s="103">
        <v>5</v>
      </c>
      <c r="C16" s="198" t="s">
        <v>69</v>
      </c>
      <c r="D16" s="199"/>
      <c r="E16" s="102">
        <f>+E12-E14</f>
        <v>0</v>
      </c>
    </row>
    <row r="17" ht="16.5"/>
    <row r="18" ht="16.5"/>
    <row r="19" spans="2:5" ht="33">
      <c r="B19" s="38" t="s">
        <v>11</v>
      </c>
      <c r="C19" s="175" t="s">
        <v>62</v>
      </c>
      <c r="D19" s="176"/>
      <c r="E19" s="39" t="s">
        <v>146</v>
      </c>
    </row>
    <row r="20" spans="2:5" ht="20.25">
      <c r="B20" s="40">
        <v>1</v>
      </c>
      <c r="C20" s="210" t="s">
        <v>75</v>
      </c>
      <c r="D20" s="210"/>
      <c r="E20" s="107">
        <v>0</v>
      </c>
    </row>
    <row r="21" spans="2:5" ht="33">
      <c r="B21" s="195">
        <v>2</v>
      </c>
      <c r="C21" s="41" t="s">
        <v>22</v>
      </c>
      <c r="D21" s="106">
        <v>0</v>
      </c>
      <c r="E21" s="181"/>
    </row>
    <row r="22" spans="2:5" ht="33">
      <c r="B22" s="197"/>
      <c r="C22" s="41" t="s">
        <v>23</v>
      </c>
      <c r="D22" s="106">
        <v>0</v>
      </c>
      <c r="E22" s="181"/>
    </row>
    <row r="23" spans="2:5" ht="31.5" customHeight="1">
      <c r="B23" s="42">
        <v>3</v>
      </c>
      <c r="C23" s="43" t="s">
        <v>16</v>
      </c>
      <c r="D23" s="106">
        <v>0</v>
      </c>
      <c r="E23" s="181"/>
    </row>
    <row r="24" spans="2:5" ht="16.5" customHeight="1">
      <c r="B24" s="195">
        <v>4</v>
      </c>
      <c r="C24" s="189" t="s">
        <v>24</v>
      </c>
      <c r="D24" s="190"/>
      <c r="E24" s="181"/>
    </row>
    <row r="25" spans="2:5" ht="16.5">
      <c r="B25" s="196"/>
      <c r="C25" s="45" t="s">
        <v>14</v>
      </c>
      <c r="D25" s="106">
        <v>0</v>
      </c>
      <c r="E25" s="181"/>
    </row>
    <row r="26" spans="2:5" ht="16.5">
      <c r="B26" s="196"/>
      <c r="C26" s="45" t="s">
        <v>15</v>
      </c>
      <c r="D26" s="106">
        <v>0</v>
      </c>
      <c r="E26" s="181"/>
    </row>
    <row r="27" spans="2:5" ht="16.5">
      <c r="B27" s="196"/>
      <c r="C27" s="45" t="s">
        <v>12</v>
      </c>
      <c r="D27" s="106">
        <v>0</v>
      </c>
      <c r="E27" s="181"/>
    </row>
    <row r="28" spans="2:5" ht="16.5">
      <c r="B28" s="197"/>
      <c r="C28" s="45" t="s">
        <v>13</v>
      </c>
      <c r="D28" s="46">
        <f>SUM(D25:D27)</f>
        <v>0</v>
      </c>
      <c r="E28" s="181"/>
    </row>
    <row r="29" spans="2:5" ht="16.5">
      <c r="B29" s="42">
        <v>5</v>
      </c>
      <c r="C29" s="178" t="s">
        <v>17</v>
      </c>
      <c r="D29" s="178"/>
      <c r="E29" s="46">
        <f>+(E20-D21-D22-D23-D28)</f>
        <v>0</v>
      </c>
    </row>
    <row r="30" spans="2:5" ht="15.75" customHeight="1">
      <c r="B30" s="44">
        <v>6</v>
      </c>
      <c r="C30" s="47" t="s">
        <v>25</v>
      </c>
      <c r="D30" s="106">
        <v>0</v>
      </c>
      <c r="E30" s="209"/>
    </row>
    <row r="31" spans="2:5" ht="33">
      <c r="B31" s="42">
        <v>7</v>
      </c>
      <c r="C31" s="41" t="s">
        <v>26</v>
      </c>
      <c r="D31" s="106">
        <v>0</v>
      </c>
      <c r="E31" s="209"/>
    </row>
    <row r="32" spans="2:5" ht="16.5">
      <c r="B32" s="42">
        <v>8</v>
      </c>
      <c r="C32" s="179" t="s">
        <v>18</v>
      </c>
      <c r="D32" s="180"/>
      <c r="E32" s="46">
        <f>+E29+D30+D31</f>
        <v>0</v>
      </c>
    </row>
    <row r="33" spans="2:5" ht="33">
      <c r="B33" s="42">
        <v>9</v>
      </c>
      <c r="C33" s="43" t="s">
        <v>19</v>
      </c>
      <c r="D33" s="106">
        <v>0</v>
      </c>
      <c r="E33" s="181"/>
    </row>
    <row r="34" spans="2:5" ht="16.5">
      <c r="B34" s="42">
        <v>10</v>
      </c>
      <c r="C34" s="41" t="s">
        <v>20</v>
      </c>
      <c r="D34" s="106">
        <v>0</v>
      </c>
      <c r="E34" s="181"/>
    </row>
    <row r="35" spans="2:5" ht="16.5">
      <c r="B35" s="42">
        <v>11</v>
      </c>
      <c r="C35" s="178" t="s">
        <v>21</v>
      </c>
      <c r="D35" s="178"/>
      <c r="E35" s="46">
        <f>+E32+D33-D34</f>
        <v>0</v>
      </c>
    </row>
    <row r="36" spans="2:5" ht="30.75" customHeight="1">
      <c r="B36" s="42">
        <v>12</v>
      </c>
      <c r="C36" s="41" t="s">
        <v>27</v>
      </c>
      <c r="D36" s="106">
        <v>0</v>
      </c>
      <c r="E36" s="181"/>
    </row>
    <row r="37" spans="2:5" ht="16.5">
      <c r="B37" s="42">
        <v>13</v>
      </c>
      <c r="C37" s="45" t="s">
        <v>28</v>
      </c>
      <c r="D37" s="106">
        <v>0</v>
      </c>
      <c r="E37" s="181"/>
    </row>
    <row r="38" spans="2:5" ht="16.5">
      <c r="B38" s="42">
        <v>14</v>
      </c>
      <c r="C38" s="45" t="s">
        <v>52</v>
      </c>
      <c r="D38" s="106">
        <v>0</v>
      </c>
      <c r="E38" s="181"/>
    </row>
    <row r="39" spans="2:5" ht="33">
      <c r="B39" s="42">
        <v>15</v>
      </c>
      <c r="C39" s="41" t="s">
        <v>30</v>
      </c>
      <c r="D39" s="106">
        <v>0</v>
      </c>
      <c r="E39" s="181"/>
    </row>
    <row r="40" spans="2:5" ht="16.5">
      <c r="B40" s="42">
        <v>16</v>
      </c>
      <c r="C40" s="179" t="s">
        <v>29</v>
      </c>
      <c r="D40" s="180"/>
      <c r="E40" s="48">
        <f>+IF((SUM(D36:D38)+D39)&gt;=0,SUM(D36:D39),0)</f>
        <v>0</v>
      </c>
    </row>
    <row r="41" spans="2:5" ht="33">
      <c r="B41" s="42">
        <v>17</v>
      </c>
      <c r="C41" s="41" t="s">
        <v>51</v>
      </c>
      <c r="D41" s="106">
        <v>0</v>
      </c>
      <c r="E41" s="181"/>
    </row>
    <row r="42" spans="1:5" ht="16.5">
      <c r="A42" s="49"/>
      <c r="B42" s="42">
        <v>18</v>
      </c>
      <c r="C42" s="45" t="s">
        <v>46</v>
      </c>
      <c r="D42" s="106">
        <v>0</v>
      </c>
      <c r="E42" s="181"/>
    </row>
    <row r="43" spans="2:5" ht="16.5">
      <c r="B43" s="50">
        <v>19</v>
      </c>
      <c r="C43" s="45" t="s">
        <v>49</v>
      </c>
      <c r="D43" s="106">
        <v>0</v>
      </c>
      <c r="E43" s="181"/>
    </row>
    <row r="44" spans="2:5" ht="16.5">
      <c r="B44" s="50">
        <v>20</v>
      </c>
      <c r="C44" s="45" t="s">
        <v>50</v>
      </c>
      <c r="D44" s="106">
        <v>0</v>
      </c>
      <c r="E44" s="181"/>
    </row>
    <row r="45" spans="2:5" ht="16.5">
      <c r="B45" s="50">
        <v>21</v>
      </c>
      <c r="C45" s="179" t="s">
        <v>145</v>
      </c>
      <c r="D45" s="180"/>
      <c r="E45" s="48">
        <f>SUM(D41:D44)</f>
        <v>0</v>
      </c>
    </row>
    <row r="46" spans="2:5" ht="17.25">
      <c r="B46" s="50">
        <v>22</v>
      </c>
      <c r="C46" s="182" t="s">
        <v>47</v>
      </c>
      <c r="D46" s="183"/>
      <c r="E46" s="46">
        <f>+E35+E40-E45</f>
        <v>0</v>
      </c>
    </row>
    <row r="47" spans="2:5" ht="16.5">
      <c r="B47" s="51">
        <v>23</v>
      </c>
      <c r="C47" s="184" t="s">
        <v>48</v>
      </c>
      <c r="D47" s="185"/>
      <c r="E47" s="108">
        <v>0</v>
      </c>
    </row>
    <row r="48" spans="2:5" ht="30.75" customHeight="1">
      <c r="B48" s="40">
        <v>24</v>
      </c>
      <c r="C48" s="186" t="s">
        <v>53</v>
      </c>
      <c r="D48" s="187"/>
      <c r="E48" s="112">
        <f>+E46-E47</f>
        <v>0</v>
      </c>
    </row>
    <row r="49" spans="2:5" ht="16.5">
      <c r="B49" s="52">
        <v>25</v>
      </c>
      <c r="C49" s="177" t="s">
        <v>57</v>
      </c>
      <c r="D49" s="177"/>
      <c r="E49" s="53">
        <f>+D21</f>
        <v>0</v>
      </c>
    </row>
    <row r="50" spans="2:5" ht="16.5">
      <c r="B50" s="50">
        <v>26</v>
      </c>
      <c r="C50" s="30" t="s">
        <v>54</v>
      </c>
      <c r="D50" s="106">
        <v>0</v>
      </c>
      <c r="E50" s="181"/>
    </row>
    <row r="51" spans="2:5" ht="16.5">
      <c r="B51" s="51">
        <v>27</v>
      </c>
      <c r="C51" s="5" t="s">
        <v>55</v>
      </c>
      <c r="D51" s="108">
        <v>0</v>
      </c>
      <c r="E51" s="188"/>
    </row>
    <row r="52" spans="2:5" ht="16.5">
      <c r="B52" s="50">
        <v>28</v>
      </c>
      <c r="C52" s="178" t="s">
        <v>56</v>
      </c>
      <c r="D52" s="178"/>
      <c r="E52" s="112">
        <f>+E49+D50-D51</f>
        <v>0</v>
      </c>
    </row>
    <row r="53" spans="2:5" ht="16.5">
      <c r="B53" s="52">
        <v>29</v>
      </c>
      <c r="C53" s="177" t="s">
        <v>58</v>
      </c>
      <c r="D53" s="177"/>
      <c r="E53" s="54">
        <f>+D22</f>
        <v>0</v>
      </c>
    </row>
    <row r="54" spans="2:5" ht="16.5">
      <c r="B54" s="50">
        <v>30</v>
      </c>
      <c r="C54" s="30" t="s">
        <v>54</v>
      </c>
      <c r="D54" s="106">
        <v>0</v>
      </c>
      <c r="E54" s="181"/>
    </row>
    <row r="55" spans="2:5" ht="16.5">
      <c r="B55" s="50">
        <v>31</v>
      </c>
      <c r="C55" s="45" t="s">
        <v>59</v>
      </c>
      <c r="D55" s="106">
        <v>0</v>
      </c>
      <c r="E55" s="181"/>
    </row>
    <row r="56" spans="2:5" ht="16.5">
      <c r="B56" s="51">
        <v>32</v>
      </c>
      <c r="C56" s="5" t="s">
        <v>70</v>
      </c>
      <c r="D56" s="108">
        <v>0</v>
      </c>
      <c r="E56" s="188"/>
    </row>
    <row r="57" spans="2:5" ht="17.25" thickBot="1">
      <c r="B57" s="51">
        <v>32</v>
      </c>
      <c r="C57" s="172" t="s">
        <v>60</v>
      </c>
      <c r="D57" s="172"/>
      <c r="E57" s="111">
        <f>+E53+D54-D55-D56</f>
        <v>0</v>
      </c>
    </row>
    <row r="58" spans="2:5" ht="21" thickBot="1">
      <c r="B58" s="101">
        <v>33</v>
      </c>
      <c r="C58" s="198" t="s">
        <v>71</v>
      </c>
      <c r="D58" s="199"/>
      <c r="E58" s="102">
        <f>+IF(AND(E52&lt;=0,E57&lt;=0),E48,IF(E57&lt;=0,(E48+E52),IF(E52&lt;=0,(E48+E57),(E48+E52+E57))))</f>
        <v>0</v>
      </c>
    </row>
    <row r="59" ht="16.5"/>
    <row r="60" ht="16.5"/>
    <row r="61" spans="2:5" ht="33">
      <c r="B61" s="38" t="s">
        <v>11</v>
      </c>
      <c r="C61" s="170" t="s">
        <v>79</v>
      </c>
      <c r="D61" s="171"/>
      <c r="E61" s="29" t="s">
        <v>146</v>
      </c>
    </row>
    <row r="62" spans="2:5" ht="15" customHeight="1">
      <c r="B62" s="195">
        <v>1</v>
      </c>
      <c r="C62" s="179" t="s">
        <v>80</v>
      </c>
      <c r="D62" s="180"/>
      <c r="E62" s="55"/>
    </row>
    <row r="63" spans="2:5" s="58" customFormat="1" ht="15" customHeight="1">
      <c r="B63" s="196"/>
      <c r="C63" s="56" t="s">
        <v>85</v>
      </c>
      <c r="D63" s="109">
        <v>0</v>
      </c>
      <c r="E63" s="57"/>
    </row>
    <row r="64" spans="2:6" s="58" customFormat="1" ht="15" customHeight="1">
      <c r="B64" s="197"/>
      <c r="C64" s="59" t="s">
        <v>86</v>
      </c>
      <c r="D64" s="109">
        <v>0</v>
      </c>
      <c r="E64" s="60">
        <f>+D63-D64</f>
        <v>0</v>
      </c>
      <c r="F64" s="205"/>
    </row>
    <row r="65" spans="2:6" s="58" customFormat="1" ht="15" customHeight="1">
      <c r="B65" s="61">
        <v>2</v>
      </c>
      <c r="C65" s="213" t="s">
        <v>90</v>
      </c>
      <c r="D65" s="214"/>
      <c r="E65" s="110">
        <v>0</v>
      </c>
      <c r="F65" s="205"/>
    </row>
    <row r="66" spans="2:6" s="58" customFormat="1" ht="15" customHeight="1">
      <c r="B66" s="61">
        <v>3</v>
      </c>
      <c r="C66" s="207" t="s">
        <v>84</v>
      </c>
      <c r="D66" s="207"/>
      <c r="E66" s="62">
        <f>+IF(D63&lt;=D64,E65,(E64+E65))</f>
        <v>0</v>
      </c>
      <c r="F66" s="205"/>
    </row>
    <row r="67" spans="2:6" s="58" customFormat="1" ht="15" customHeight="1">
      <c r="B67" s="212">
        <v>4</v>
      </c>
      <c r="C67" s="179" t="s">
        <v>81</v>
      </c>
      <c r="D67" s="180"/>
      <c r="E67" s="208"/>
      <c r="F67" s="205"/>
    </row>
    <row r="68" spans="2:6" s="58" customFormat="1" ht="15" customHeight="1">
      <c r="B68" s="212"/>
      <c r="C68" s="56" t="s">
        <v>82</v>
      </c>
      <c r="D68" s="109">
        <v>0</v>
      </c>
      <c r="E68" s="208"/>
      <c r="F68" s="205"/>
    </row>
    <row r="69" spans="2:6" s="58" customFormat="1" ht="15" customHeight="1">
      <c r="B69" s="212"/>
      <c r="C69" s="59" t="s">
        <v>83</v>
      </c>
      <c r="D69" s="109">
        <v>0</v>
      </c>
      <c r="E69" s="208"/>
      <c r="F69" s="205"/>
    </row>
    <row r="70" spans="2:6" s="58" customFormat="1" ht="15" customHeight="1" thickBot="1">
      <c r="B70" s="61">
        <v>5</v>
      </c>
      <c r="C70" s="179" t="s">
        <v>87</v>
      </c>
      <c r="D70" s="180"/>
      <c r="E70" s="63">
        <f>+IF(D68&lt;=D69,0,(D68-D69))</f>
        <v>0</v>
      </c>
      <c r="F70" s="205"/>
    </row>
    <row r="71" spans="2:5" s="58" customFormat="1" ht="21" thickBot="1">
      <c r="B71" s="101">
        <v>6</v>
      </c>
      <c r="C71" s="198" t="s">
        <v>89</v>
      </c>
      <c r="D71" s="199"/>
      <c r="E71" s="102">
        <f>IF(AND(E64&lt;=0,E70&lt;=0),E66,IF(AND(E64&lt;=0,E70&gt;=0),((E70+E64)+E66),(E66+E70)))</f>
        <v>0</v>
      </c>
    </row>
    <row r="72" spans="2:5" s="67" customFormat="1" ht="15" customHeight="1">
      <c r="B72" s="64"/>
      <c r="C72" s="65"/>
      <c r="D72" s="65"/>
      <c r="E72" s="66"/>
    </row>
    <row r="73" ht="15" customHeight="1"/>
    <row r="74" spans="2:5" ht="20.25">
      <c r="B74" s="164" t="s">
        <v>4</v>
      </c>
      <c r="C74" s="165"/>
      <c r="D74" s="165"/>
      <c r="E74" s="166"/>
    </row>
    <row r="75" spans="2:5" ht="24.75" customHeight="1">
      <c r="B75" s="68" t="s">
        <v>11</v>
      </c>
      <c r="C75" s="69"/>
      <c r="D75" s="70" t="s">
        <v>3</v>
      </c>
      <c r="E75" s="70" t="s">
        <v>3</v>
      </c>
    </row>
    <row r="76" spans="2:5" ht="20.25">
      <c r="B76" s="72"/>
      <c r="C76" s="174" t="s">
        <v>132</v>
      </c>
      <c r="D76" s="174"/>
      <c r="E76" s="106">
        <v>0</v>
      </c>
    </row>
    <row r="77" spans="2:5" ht="16.5">
      <c r="B77" s="117"/>
      <c r="C77" s="20"/>
      <c r="D77" s="173"/>
      <c r="E77" s="167"/>
    </row>
    <row r="78" spans="2:5" ht="17.25">
      <c r="B78" s="118"/>
      <c r="C78" s="119" t="s">
        <v>0</v>
      </c>
      <c r="D78" s="173"/>
      <c r="E78" s="167"/>
    </row>
    <row r="79" spans="2:5" ht="16.5">
      <c r="B79" s="118">
        <v>1</v>
      </c>
      <c r="C79" s="86" t="s">
        <v>31</v>
      </c>
      <c r="D79" s="173"/>
      <c r="E79" s="167"/>
    </row>
    <row r="80" spans="2:5" ht="16.5">
      <c r="B80" s="118"/>
      <c r="C80" s="20" t="s">
        <v>1</v>
      </c>
      <c r="D80" s="106">
        <v>0</v>
      </c>
      <c r="E80" s="167"/>
    </row>
    <row r="81" spans="2:5" ht="16.5">
      <c r="B81" s="118"/>
      <c r="C81" s="20" t="s">
        <v>74</v>
      </c>
      <c r="D81" s="106">
        <v>0</v>
      </c>
      <c r="E81" s="167"/>
    </row>
    <row r="82" spans="2:5" ht="16.5">
      <c r="B82" s="118">
        <v>2</v>
      </c>
      <c r="C82" s="86" t="s">
        <v>32</v>
      </c>
      <c r="D82" s="106">
        <v>0</v>
      </c>
      <c r="E82" s="167"/>
    </row>
    <row r="83" spans="2:5" ht="16.5">
      <c r="B83" s="118">
        <v>3</v>
      </c>
      <c r="C83" s="86" t="s">
        <v>147</v>
      </c>
      <c r="D83" s="106">
        <v>0</v>
      </c>
      <c r="E83" s="167"/>
    </row>
    <row r="84" spans="2:5" ht="16.5">
      <c r="B84" s="118">
        <v>4</v>
      </c>
      <c r="C84" s="86" t="s">
        <v>33</v>
      </c>
      <c r="D84" s="106">
        <v>0</v>
      </c>
      <c r="E84" s="167"/>
    </row>
    <row r="85" spans="2:5" ht="16.5">
      <c r="B85" s="118">
        <v>5</v>
      </c>
      <c r="C85" s="86" t="s">
        <v>34</v>
      </c>
      <c r="D85" s="106">
        <v>0</v>
      </c>
      <c r="E85" s="92"/>
    </row>
    <row r="86" spans="2:5" ht="16.5">
      <c r="B86" s="118">
        <v>6</v>
      </c>
      <c r="C86" s="86" t="s">
        <v>104</v>
      </c>
      <c r="D86" s="106">
        <v>0</v>
      </c>
      <c r="E86" s="80">
        <f>SUM(D79:D86)</f>
        <v>0</v>
      </c>
    </row>
    <row r="87" spans="2:5" ht="16.5">
      <c r="B87" s="117"/>
      <c r="C87" s="20"/>
      <c r="D87" s="173"/>
      <c r="E87" s="22">
        <f>SUM(E76:E86)</f>
        <v>0</v>
      </c>
    </row>
    <row r="88" spans="2:5" ht="17.25">
      <c r="B88" s="117"/>
      <c r="C88" s="119" t="s">
        <v>2</v>
      </c>
      <c r="D88" s="173"/>
      <c r="E88" s="167"/>
    </row>
    <row r="89" spans="2:5" ht="16.5">
      <c r="B89" s="118">
        <v>7</v>
      </c>
      <c r="C89" s="86" t="s">
        <v>148</v>
      </c>
      <c r="D89" s="106">
        <v>0</v>
      </c>
      <c r="E89" s="167"/>
    </row>
    <row r="90" spans="2:5" ht="16.5">
      <c r="B90" s="118"/>
      <c r="C90" s="20" t="s">
        <v>37</v>
      </c>
      <c r="D90" s="120"/>
      <c r="E90" s="167"/>
    </row>
    <row r="91" spans="2:5" ht="16.5">
      <c r="B91" s="118">
        <v>8</v>
      </c>
      <c r="C91" s="86" t="s">
        <v>35</v>
      </c>
      <c r="D91" s="106">
        <v>0</v>
      </c>
      <c r="E91" s="167"/>
    </row>
    <row r="92" spans="2:5" ht="16.5">
      <c r="B92" s="118"/>
      <c r="C92" s="20" t="s">
        <v>36</v>
      </c>
      <c r="D92" s="173"/>
      <c r="E92" s="167"/>
    </row>
    <row r="93" spans="2:5" ht="16.5">
      <c r="B93" s="118"/>
      <c r="C93" s="20" t="s">
        <v>44</v>
      </c>
      <c r="D93" s="173"/>
      <c r="E93" s="167"/>
    </row>
    <row r="94" spans="2:5" ht="16.5">
      <c r="B94" s="118"/>
      <c r="C94" s="20" t="s">
        <v>45</v>
      </c>
      <c r="D94" s="173"/>
      <c r="E94" s="167"/>
    </row>
    <row r="95" spans="2:5" ht="16.5">
      <c r="B95" s="118">
        <v>9</v>
      </c>
      <c r="C95" s="86" t="s">
        <v>40</v>
      </c>
      <c r="D95" s="106">
        <v>0</v>
      </c>
      <c r="E95" s="167"/>
    </row>
    <row r="96" spans="2:5" ht="16.5">
      <c r="B96" s="118">
        <v>10</v>
      </c>
      <c r="C96" s="86" t="s">
        <v>39</v>
      </c>
      <c r="D96" s="106">
        <v>0</v>
      </c>
      <c r="E96" s="167"/>
    </row>
    <row r="97" spans="2:5" ht="16.5">
      <c r="B97" s="118"/>
      <c r="C97" s="20" t="s">
        <v>38</v>
      </c>
      <c r="D97" s="173"/>
      <c r="E97" s="167"/>
    </row>
    <row r="98" spans="2:5" ht="16.5">
      <c r="B98" s="118">
        <v>11</v>
      </c>
      <c r="C98" s="86" t="s">
        <v>41</v>
      </c>
      <c r="D98" s="173"/>
      <c r="E98" s="167"/>
    </row>
    <row r="99" spans="2:5" ht="16.5">
      <c r="B99" s="117"/>
      <c r="C99" s="20" t="s">
        <v>42</v>
      </c>
      <c r="D99" s="106">
        <v>0</v>
      </c>
      <c r="E99" s="167"/>
    </row>
    <row r="100" spans="2:5" ht="16.5">
      <c r="B100" s="6"/>
      <c r="C100" s="73" t="s">
        <v>43</v>
      </c>
      <c r="D100" s="113">
        <v>0</v>
      </c>
      <c r="E100" s="74"/>
    </row>
    <row r="101" spans="2:5" ht="16.5">
      <c r="B101" s="75">
        <v>12</v>
      </c>
      <c r="C101" s="76" t="s">
        <v>104</v>
      </c>
      <c r="D101" s="113">
        <v>0</v>
      </c>
      <c r="E101" s="25">
        <f>-MIN(D99:D100)-SUM(D89:D96)-D101</f>
        <v>0</v>
      </c>
    </row>
    <row r="102" spans="2:5" ht="17.25" thickBot="1">
      <c r="B102" s="6"/>
      <c r="C102" s="126" t="s">
        <v>8</v>
      </c>
      <c r="D102" s="127"/>
      <c r="E102" s="77">
        <f>SUM(E87:E101)</f>
        <v>0</v>
      </c>
    </row>
    <row r="103" spans="2:5" ht="17.25" thickTop="1">
      <c r="B103" s="7"/>
      <c r="C103" s="78"/>
      <c r="D103" s="79"/>
      <c r="E103" s="17"/>
    </row>
    <row r="104" spans="3:5" ht="16.5">
      <c r="C104" s="1"/>
      <c r="D104" s="13"/>
      <c r="E104" s="13"/>
    </row>
    <row r="105" spans="3:5" ht="16.5">
      <c r="C105" s="1"/>
      <c r="D105" s="13"/>
      <c r="E105" s="13"/>
    </row>
    <row r="106" spans="2:5" ht="20.25">
      <c r="B106" s="164" t="s">
        <v>109</v>
      </c>
      <c r="C106" s="165"/>
      <c r="D106" s="165"/>
      <c r="E106" s="166"/>
    </row>
    <row r="107" spans="2:5" ht="28.5">
      <c r="B107" s="68" t="s">
        <v>11</v>
      </c>
      <c r="C107" s="20"/>
      <c r="D107" s="71" t="s">
        <v>3</v>
      </c>
      <c r="E107" s="71" t="s">
        <v>3</v>
      </c>
    </row>
    <row r="108" spans="2:5" ht="16.5">
      <c r="B108" s="34">
        <v>1</v>
      </c>
      <c r="C108" s="20" t="s">
        <v>105</v>
      </c>
      <c r="D108" s="96">
        <v>0</v>
      </c>
      <c r="E108" s="167"/>
    </row>
    <row r="109" spans="2:5" ht="16.5">
      <c r="B109" s="34">
        <v>2</v>
      </c>
      <c r="C109" s="1" t="s">
        <v>106</v>
      </c>
      <c r="D109" s="114">
        <v>0</v>
      </c>
      <c r="E109" s="167"/>
    </row>
    <row r="110" spans="2:5" ht="16.5">
      <c r="B110" s="34">
        <v>3</v>
      </c>
      <c r="C110" s="168" t="s">
        <v>112</v>
      </c>
      <c r="D110" s="169"/>
      <c r="E110" s="80">
        <f>+D108-D109</f>
        <v>0</v>
      </c>
    </row>
    <row r="111" spans="2:5" ht="16.5">
      <c r="B111" s="34">
        <v>4</v>
      </c>
      <c r="C111" s="81" t="s">
        <v>107</v>
      </c>
      <c r="D111" s="80">
        <f>+Calculator!E32</f>
        <v>0</v>
      </c>
      <c r="E111" s="167"/>
    </row>
    <row r="112" spans="2:5" ht="16.5">
      <c r="B112" s="34">
        <v>5</v>
      </c>
      <c r="C112" s="82" t="s">
        <v>108</v>
      </c>
      <c r="D112" s="115">
        <f>+D124</f>
        <v>0</v>
      </c>
      <c r="E112" s="167"/>
    </row>
    <row r="113" spans="2:5" ht="16.5">
      <c r="B113" s="34">
        <v>6</v>
      </c>
      <c r="C113" s="168" t="s">
        <v>113</v>
      </c>
      <c r="D113" s="169"/>
      <c r="E113" s="80">
        <f>+D111-D112</f>
        <v>0</v>
      </c>
    </row>
    <row r="114" spans="2:5" ht="16.5">
      <c r="B114" s="34">
        <v>7</v>
      </c>
      <c r="C114" s="125" t="s">
        <v>110</v>
      </c>
      <c r="D114" s="125"/>
      <c r="E114" s="22">
        <f>+MIN(E110,E113)</f>
        <v>0</v>
      </c>
    </row>
    <row r="115" spans="2:5" ht="16.5">
      <c r="B115" s="34">
        <v>8</v>
      </c>
      <c r="C115" s="126" t="s">
        <v>111</v>
      </c>
      <c r="D115" s="127"/>
      <c r="E115" s="22">
        <f>+IF(E110&gt;E114,(E110-E114),0)</f>
        <v>0</v>
      </c>
    </row>
    <row r="116" spans="3:5" ht="16.5">
      <c r="C116" s="1"/>
      <c r="D116" s="13"/>
      <c r="E116" s="13"/>
    </row>
    <row r="117" spans="3:5" ht="16.5">
      <c r="C117" s="1"/>
      <c r="D117" s="13"/>
      <c r="E117" s="13"/>
    </row>
    <row r="118" spans="3:5" ht="16.5">
      <c r="C118" s="1"/>
      <c r="D118" s="13"/>
      <c r="E118" s="13"/>
    </row>
    <row r="119" spans="2:5" ht="18.75">
      <c r="B119" s="159" t="s">
        <v>5</v>
      </c>
      <c r="C119" s="159"/>
      <c r="D119" s="160"/>
      <c r="E119" s="13"/>
    </row>
    <row r="120" spans="2:5" ht="16.5">
      <c r="B120" s="83" t="s">
        <v>114</v>
      </c>
      <c r="C120" s="20"/>
      <c r="D120" s="84" t="s">
        <v>7</v>
      </c>
      <c r="E120" s="13"/>
    </row>
    <row r="121" spans="2:5" ht="16.5">
      <c r="B121" s="161"/>
      <c r="C121" s="69" t="s">
        <v>6</v>
      </c>
      <c r="D121" s="85">
        <f>+ROUND(E102*18.5%,0)</f>
        <v>0</v>
      </c>
      <c r="E121" s="13"/>
    </row>
    <row r="122" spans="2:5" ht="16.5">
      <c r="B122" s="162"/>
      <c r="C122" s="73" t="s">
        <v>137</v>
      </c>
      <c r="D122" s="85">
        <f>+IF(E102&gt;10000000,D121*5%,0%)</f>
        <v>0</v>
      </c>
      <c r="E122" s="13"/>
    </row>
    <row r="123" spans="2:5" ht="16.5">
      <c r="B123" s="162"/>
      <c r="C123" s="73" t="s">
        <v>10</v>
      </c>
      <c r="D123" s="85">
        <f>+ROUND((D121+D122)*3%,0)</f>
        <v>0</v>
      </c>
      <c r="E123" s="13"/>
    </row>
    <row r="124" spans="2:5" ht="17.25" thickBot="1">
      <c r="B124" s="163"/>
      <c r="C124" s="86" t="s">
        <v>9</v>
      </c>
      <c r="D124" s="77">
        <f>SUM(D121:D123)</f>
        <v>0</v>
      </c>
      <c r="E124" s="13"/>
    </row>
    <row r="125" ht="17.25" thickTop="1"/>
    <row r="126" spans="3:4" ht="16.5">
      <c r="C126" s="87" t="s">
        <v>99</v>
      </c>
      <c r="D126" s="88" t="s">
        <v>100</v>
      </c>
    </row>
    <row r="127" spans="3:4" ht="16.5">
      <c r="C127" s="73" t="s">
        <v>124</v>
      </c>
      <c r="D127" s="89">
        <v>0.15</v>
      </c>
    </row>
    <row r="128" spans="3:5" ht="16.5">
      <c r="C128" s="90" t="s">
        <v>123</v>
      </c>
      <c r="D128" s="91">
        <v>0.2</v>
      </c>
      <c r="E128" s="30"/>
    </row>
    <row r="129" spans="4:5" ht="16.5">
      <c r="D129" s="30"/>
      <c r="E129" s="30"/>
    </row>
    <row r="130" spans="4:5" ht="16.5">
      <c r="D130" s="30"/>
      <c r="E130" s="30"/>
    </row>
    <row r="131" spans="4:5" ht="16.5">
      <c r="D131" s="30"/>
      <c r="E131" s="30"/>
    </row>
    <row r="132" spans="4:5" ht="16.5">
      <c r="D132" s="30"/>
      <c r="E132" s="30"/>
    </row>
    <row r="133" spans="2:8" ht="16.5" customHeight="1">
      <c r="B133" s="158" t="s">
        <v>149</v>
      </c>
      <c r="C133" s="158"/>
      <c r="D133" s="158"/>
      <c r="E133" s="158"/>
      <c r="F133" s="158"/>
      <c r="G133" s="158"/>
      <c r="H133" s="158"/>
    </row>
    <row r="134" spans="2:8" ht="16.5">
      <c r="B134" s="158"/>
      <c r="C134" s="158"/>
      <c r="D134" s="158"/>
      <c r="E134" s="158"/>
      <c r="F134" s="158"/>
      <c r="G134" s="158"/>
      <c r="H134" s="158"/>
    </row>
    <row r="135" spans="2:8" ht="16.5">
      <c r="B135" s="158"/>
      <c r="C135" s="158"/>
      <c r="D135" s="158"/>
      <c r="E135" s="158"/>
      <c r="F135" s="158"/>
      <c r="G135" s="158"/>
      <c r="H135" s="158"/>
    </row>
    <row r="136" spans="2:8" ht="16.5">
      <c r="B136" s="158"/>
      <c r="C136" s="158"/>
      <c r="D136" s="158"/>
      <c r="E136" s="158"/>
      <c r="F136" s="158"/>
      <c r="G136" s="158"/>
      <c r="H136" s="158"/>
    </row>
    <row r="137" spans="2:8" ht="16.5">
      <c r="B137" s="158"/>
      <c r="C137" s="158"/>
      <c r="D137" s="158"/>
      <c r="E137" s="158"/>
      <c r="F137" s="158"/>
      <c r="G137" s="158"/>
      <c r="H137" s="158"/>
    </row>
    <row r="138" spans="2:8" ht="16.5">
      <c r="B138" s="158"/>
      <c r="C138" s="158"/>
      <c r="D138" s="158"/>
      <c r="E138" s="158"/>
      <c r="F138" s="158"/>
      <c r="G138" s="158"/>
      <c r="H138" s="158"/>
    </row>
    <row r="139" spans="2:8" ht="16.5">
      <c r="B139" s="158"/>
      <c r="C139" s="158"/>
      <c r="D139" s="158"/>
      <c r="E139" s="158"/>
      <c r="F139" s="158"/>
      <c r="G139" s="158"/>
      <c r="H139" s="158"/>
    </row>
    <row r="140" spans="2:8" ht="16.5">
      <c r="B140" s="158"/>
      <c r="C140" s="158"/>
      <c r="D140" s="158"/>
      <c r="E140" s="158"/>
      <c r="F140" s="158"/>
      <c r="G140" s="158"/>
      <c r="H140" s="158"/>
    </row>
    <row r="141" spans="2:8" ht="16.5">
      <c r="B141" s="158"/>
      <c r="C141" s="158"/>
      <c r="D141" s="158"/>
      <c r="E141" s="158"/>
      <c r="F141" s="158"/>
      <c r="G141" s="158"/>
      <c r="H141" s="158"/>
    </row>
    <row r="142" spans="2:8" ht="16.5">
      <c r="B142" s="158"/>
      <c r="C142" s="158"/>
      <c r="D142" s="158"/>
      <c r="E142" s="158"/>
      <c r="F142" s="158"/>
      <c r="G142" s="158"/>
      <c r="H142" s="158"/>
    </row>
    <row r="143" spans="2:8" ht="16.5">
      <c r="B143" s="158"/>
      <c r="C143" s="158"/>
      <c r="D143" s="158"/>
      <c r="E143" s="158"/>
      <c r="F143" s="158"/>
      <c r="G143" s="158"/>
      <c r="H143" s="158"/>
    </row>
  </sheetData>
  <sheetProtection password="CC3D" sheet="1"/>
  <mergeCells count="64">
    <mergeCell ref="B9:C9"/>
    <mergeCell ref="B67:B69"/>
    <mergeCell ref="C70:D70"/>
    <mergeCell ref="C71:D71"/>
    <mergeCell ref="C65:D65"/>
    <mergeCell ref="B24:B28"/>
    <mergeCell ref="B21:B22"/>
    <mergeCell ref="F64:F70"/>
    <mergeCell ref="E14:E15"/>
    <mergeCell ref="C16:D16"/>
    <mergeCell ref="C66:D66"/>
    <mergeCell ref="C67:D67"/>
    <mergeCell ref="E67:E69"/>
    <mergeCell ref="C29:D29"/>
    <mergeCell ref="C32:D32"/>
    <mergeCell ref="E30:E31"/>
    <mergeCell ref="C20:D20"/>
    <mergeCell ref="E77:E84"/>
    <mergeCell ref="C10:D10"/>
    <mergeCell ref="B14:B15"/>
    <mergeCell ref="C61:D61"/>
    <mergeCell ref="C62:D62"/>
    <mergeCell ref="B62:B64"/>
    <mergeCell ref="C58:D58"/>
    <mergeCell ref="C11:D11"/>
    <mergeCell ref="C12:D12"/>
    <mergeCell ref="C13:E13"/>
    <mergeCell ref="E21:E28"/>
    <mergeCell ref="E50:E51"/>
    <mergeCell ref="C35:D35"/>
    <mergeCell ref="E33:E34"/>
    <mergeCell ref="C40:D40"/>
    <mergeCell ref="E36:E39"/>
    <mergeCell ref="C24:D24"/>
    <mergeCell ref="C102:D102"/>
    <mergeCell ref="B74:E74"/>
    <mergeCell ref="C45:D45"/>
    <mergeCell ref="E41:E44"/>
    <mergeCell ref="C46:D46"/>
    <mergeCell ref="C47:D47"/>
    <mergeCell ref="C48:D48"/>
    <mergeCell ref="C53:D53"/>
    <mergeCell ref="E54:E56"/>
    <mergeCell ref="D97:D98"/>
    <mergeCell ref="C8:D8"/>
    <mergeCell ref="C57:D57"/>
    <mergeCell ref="D87:D88"/>
    <mergeCell ref="E88:E99"/>
    <mergeCell ref="C76:D76"/>
    <mergeCell ref="D77:D79"/>
    <mergeCell ref="D92:D94"/>
    <mergeCell ref="C19:D19"/>
    <mergeCell ref="C49:D49"/>
    <mergeCell ref="C52:D52"/>
    <mergeCell ref="B133:H143"/>
    <mergeCell ref="C115:D115"/>
    <mergeCell ref="B119:D119"/>
    <mergeCell ref="B121:B124"/>
    <mergeCell ref="B106:E106"/>
    <mergeCell ref="E108:E109"/>
    <mergeCell ref="E111:E112"/>
    <mergeCell ref="C110:D110"/>
    <mergeCell ref="C113:D113"/>
    <mergeCell ref="C114:D114"/>
  </mergeCells>
  <dataValidations count="2">
    <dataValidation type="list" allowBlank="1" showInputMessage="1" showErrorMessage="1" sqref="E9">
      <formula1>$H$10:$H$12</formula1>
    </dataValidation>
    <dataValidation type="whole" operator="greaterThanOrEqual" allowBlank="1" showInputMessage="1" showErrorMessage="1" sqref="D80:D86 E71 E102 D99:D101 D95:D96 D91 D89 E10:E11 D15 D27 D30:D31 D33:D34 D36:D38 D41:D44 E47 D50:D51 D54:D56 E58 E16 D108:D109 D112 D63:D64 E65 D68:D69">
      <formula1>0</formula1>
    </dataValidation>
  </dataValidations>
  <printOptions horizontalCentered="1"/>
  <pageMargins left="0.19" right="0.29" top="0.75" bottom="0.75" header="0.3" footer="0.3"/>
  <pageSetup horizontalDpi="600" verticalDpi="600" orientation="portrait" scale="77" r:id="rId4"/>
  <rowBreaks count="2" manualBreakCount="2">
    <brk id="58" min="1" max="4" man="1"/>
    <brk id="115" min="1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brijeshy</cp:lastModifiedBy>
  <cp:lastPrinted>2013-01-25T06:32:07Z</cp:lastPrinted>
  <dcterms:created xsi:type="dcterms:W3CDTF">2013-01-14T05:23:21Z</dcterms:created>
  <dcterms:modified xsi:type="dcterms:W3CDTF">2013-07-04T09:48:51Z</dcterms:modified>
  <cp:category/>
  <cp:version/>
  <cp:contentType/>
  <cp:contentStatus/>
</cp:coreProperties>
</file>